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pivotTables/pivotTable4.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hidePivotFieldList="1"/>
  <mc:AlternateContent xmlns:mc="http://schemas.openxmlformats.org/markup-compatibility/2006">
    <mc:Choice Requires="x15">
      <x15ac:absPath xmlns:x15ac="http://schemas.microsoft.com/office/spreadsheetml/2010/11/ac" url="https://genpactonline-my.sharepoint.com/personal/850045391_genpact_com/Documents/Desktop/Toolkit/Module wise templates and frameworks/Module 6-Inventory management &amp; QC/"/>
    </mc:Choice>
  </mc:AlternateContent>
  <xr:revisionPtr revIDLastSave="2" documentId="8_{55E8D70F-EB06-4E1A-867F-43CCDC868A75}" xr6:coauthVersionLast="47" xr6:coauthVersionMax="47" xr10:uidLastSave="{499E1922-15B4-4930-9CE1-0389F2C887E8}"/>
  <bookViews>
    <workbookView xWindow="-120" yWindow="-120" windowWidth="20730" windowHeight="11040" tabRatio="632" activeTab="1" xr2:uid="{00000000-000D-0000-FFFF-FFFF00000000}"/>
  </bookViews>
  <sheets>
    <sheet name="Summary dashboard for final inv" sheetId="30" r:id="rId1"/>
    <sheet name="Final Inventory MIS FPO (3)" sheetId="28" r:id="rId2"/>
    <sheet name="Sheet4" sheetId="25" state="hidden" r:id="rId3"/>
    <sheet name="Final Inventory MIS FPO" sheetId="24" state="hidden" r:id="rId4"/>
    <sheet name="Dashboard" sheetId="29" state="hidden" r:id="rId5"/>
    <sheet name="CSP distribution data" sheetId="22" state="hidden" r:id="rId6"/>
    <sheet name="Sheet1" sheetId="15" state="hidden" r:id="rId7"/>
    <sheet name="Sheet2" sheetId="16" state="hidden" r:id="rId8"/>
    <sheet name="FPO WH fartilizer &amp; pesticides" sheetId="7" state="hidden" r:id="rId9"/>
    <sheet name="CSP Warehouse" sheetId="3" state="hidden" r:id="rId10"/>
    <sheet name="Commodity details" sheetId="8" state="hidden" r:id="rId11"/>
    <sheet name="FPO Warehouse" sheetId="1" state="hidden" r:id="rId12"/>
    <sheet name="Fartilizer &amp; Pesticide details" sheetId="9" state="hidden" r:id="rId13"/>
    <sheet name="Governance Plan" sheetId="13" state="hidden" r:id="rId14"/>
    <sheet name="Risk analysis" sheetId="14" state="hidden" r:id="rId15"/>
    <sheet name="Sheet3" sheetId="18" state="hidden" r:id="rId16"/>
  </sheets>
  <definedNames>
    <definedName name="_xlnm._FilterDatabase" localSheetId="5" hidden="1">'CSP distribution data'!$A$3:$I$24</definedName>
    <definedName name="_xlnm._FilterDatabase" localSheetId="11" hidden="1">'FPO Warehouse'!$A$3:$AE$24</definedName>
    <definedName name="Barbati" localSheetId="1">'Final Inventory MIS FPO (3)'!$F$2:$F$16</definedName>
    <definedName name="Barbati">'Final Inventory MIS FPO'!$F$2:$F$16</definedName>
    <definedName name="Beans" localSheetId="1">'Final Inventory MIS FPO (3)'!$K$2:$K$16</definedName>
    <definedName name="Beans">'Final Inventory MIS FPO'!$K$2:$K$16</definedName>
    <definedName name="Bhindi" localSheetId="1">'Final Inventory MIS FPO (3)'!$E$2:$E$16</definedName>
    <definedName name="Bhindi">'Final Inventory MIS FPO'!$E$2:$E$16</definedName>
    <definedName name="Brinjal" localSheetId="1">'Final Inventory MIS FPO (3)'!$D$2:$D$16</definedName>
    <definedName name="Brinjal">'Final Inventory MIS FPO'!$D$2:$D$16</definedName>
    <definedName name="Chilli" localSheetId="1">'Final Inventory MIS FPO (3)'!$H$2:$H$16</definedName>
    <definedName name="Chilli">'Final Inventory MIS FPO'!$H$2:$H$16</definedName>
    <definedName name="Fertilizer" localSheetId="1">'Final Inventory MIS FPO (3)'!$D$21:$D$28</definedName>
    <definedName name="Fertilizer">'Final Inventory MIS FPO'!$D$21:$D$28</definedName>
    <definedName name="Grains" localSheetId="3">'Final Inventory MIS FPO'!$B$21:$B$28</definedName>
    <definedName name="Grains" localSheetId="1">'Final Inventory MIS FPO (3)'!$B$21:$B$28</definedName>
    <definedName name="Grains">Sheet3!$C$2:$I$2</definedName>
    <definedName name="Karela_Biiter_Gourd" localSheetId="1">'Final Inventory MIS FPO (3)'!$I$2:$I$16</definedName>
    <definedName name="Karela_Biiter_Gourd">'Final Inventory MIS FPO'!$I$2:$I$16</definedName>
    <definedName name="Loki__Bottle_Gourd" localSheetId="1">'Final Inventory MIS FPO (3)'!$J$2:$J$16</definedName>
    <definedName name="Loki__Bottle_Gourd">'Final Inventory MIS FPO'!$J$2:$J$16</definedName>
    <definedName name="Maize" localSheetId="1">'Final Inventory MIS FPO (3)'!$C$2:$C$16</definedName>
    <definedName name="Maize">'Final Inventory MIS FPO'!$C$2:$C$16</definedName>
    <definedName name="Paddy" localSheetId="1">'Final Inventory MIS FPO (3)'!$A$2:$A$16</definedName>
    <definedName name="Paddy">'Final Inventory MIS FPO'!$A$2:$A$16</definedName>
    <definedName name="Pesticide" localSheetId="1">'Final Inventory MIS FPO (3)'!$E$21:$E$28</definedName>
    <definedName name="Pesticide">'Final Inventory MIS FPO'!$E$21:$E$28</definedName>
    <definedName name="Slicer_Commodity__Product__Name1">#N/A</definedName>
    <definedName name="Slicer_Commodity__product_type1">#N/A</definedName>
    <definedName name="Slicer_Current_Stock___वर्तमान_स्टॉक_कि_स्थिति1">#N/A</definedName>
    <definedName name="Slicer_days_to_expire_seg">#N/A</definedName>
    <definedName name="Slicer_Farmer_Vendor_name1">#N/A</definedName>
    <definedName name="Slicer_If_yes__Returned_date">#N/A</definedName>
    <definedName name="Slicer_Loss_incurred_due_to_expiry">#N/A</definedName>
    <definedName name="Slicer_Potential_loss_in_next_30_60_days">#N/A</definedName>
    <definedName name="Slicer_Product_Code1">#N/A</definedName>
    <definedName name="Slicer_Product_return_in_mentioed_days">#N/A</definedName>
    <definedName name="Slicer_Returnable_product">#N/A</definedName>
    <definedName name="Slicer_Season">#N/A</definedName>
    <definedName name="Slicer_Variety__In_case_of_fertlizer__pesticide_NA">#N/A</definedName>
    <definedName name="Tomato" localSheetId="1">'Final Inventory MIS FPO (3)'!$G$2:$G$16</definedName>
    <definedName name="Tomato">'Final Inventory MIS FPO'!$G$2:$G$16</definedName>
    <definedName name="Vegetables" localSheetId="1">'Final Inventory MIS FPO (3)'!$C$21:$C$28</definedName>
    <definedName name="Vegetables">'Final Inventory MIS FPO'!$C$21:$C$28</definedName>
    <definedName name="Wheat" localSheetId="1">'Final Inventory MIS FPO (3)'!$B$2:$B$16</definedName>
    <definedName name="Wheat">'Final Inventory MIS FPO'!$B$2:$B$16</definedName>
  </definedNames>
  <calcPr calcId="191029"/>
  <pivotCaches>
    <pivotCache cacheId="1" r:id="rId17"/>
    <pivotCache cacheId="2" r:id="rId18"/>
    <pivotCache cacheId="3" r:id="rId19"/>
    <pivotCache cacheId="4" r:id="rId20"/>
  </pivotCache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1"/>
        <x14:slicerCache r:id="rId22"/>
        <x14:slicerCache r:id="rId23"/>
        <x14:slicerCache r:id="rId24"/>
        <x14:slicerCache r:id="rId25"/>
        <x14:slicerCache r:id="rId26"/>
        <x14:slicerCache r:id="rId27"/>
        <x14:slicerCache r:id="rId28"/>
        <x14:slicerCache r:id="rId29"/>
        <x14:slicerCache r:id="rId30"/>
        <x14:slicerCache r:id="rId31"/>
        <x14:slicerCache r:id="rId32"/>
        <x14:slicerCache r:id="rId33"/>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37" i="24" l="1"/>
  <c r="Y38" i="24"/>
  <c r="Y39" i="24"/>
  <c r="Y40" i="24"/>
  <c r="Y41" i="24"/>
  <c r="Y42" i="24"/>
  <c r="Y43" i="24"/>
  <c r="Y44" i="24"/>
  <c r="Y45" i="24"/>
  <c r="Y46" i="24"/>
  <c r="Y47" i="24"/>
  <c r="Y48" i="24"/>
  <c r="Y49" i="24"/>
  <c r="Y50" i="24"/>
  <c r="Y51" i="24"/>
  <c r="Y52" i="24"/>
  <c r="Y53" i="24"/>
  <c r="E55" i="28"/>
  <c r="E56" i="28"/>
  <c r="E57" i="28"/>
  <c r="E58" i="28"/>
  <c r="E59" i="28"/>
  <c r="E60" i="28"/>
  <c r="E61" i="28"/>
  <c r="E62" i="28"/>
  <c r="E63" i="28"/>
  <c r="E64" i="28"/>
  <c r="E65" i="28"/>
  <c r="E66" i="28"/>
  <c r="E54" i="28"/>
  <c r="E53" i="28"/>
  <c r="R66" i="28"/>
  <c r="AC66" i="28" s="1"/>
  <c r="K66" i="28"/>
  <c r="R65" i="28"/>
  <c r="AD65" i="28" s="1"/>
  <c r="O65" i="28"/>
  <c r="K65" i="28"/>
  <c r="R64" i="28"/>
  <c r="AD64" i="28" s="1"/>
  <c r="O64" i="28"/>
  <c r="K64" i="28"/>
  <c r="R63" i="28"/>
  <c r="AD63" i="28" s="1"/>
  <c r="O63" i="28"/>
  <c r="K63" i="28"/>
  <c r="R62" i="28"/>
  <c r="AD62" i="28" s="1"/>
  <c r="O62" i="28"/>
  <c r="K62" i="28"/>
  <c r="R61" i="28"/>
  <c r="AD61" i="28" s="1"/>
  <c r="O61" i="28"/>
  <c r="K61" i="28"/>
  <c r="R60" i="28"/>
  <c r="AD60" i="28" s="1"/>
  <c r="O60" i="28"/>
  <c r="K60" i="28"/>
  <c r="R59" i="28"/>
  <c r="AD59" i="28" s="1"/>
  <c r="O59" i="28"/>
  <c r="K59" i="28"/>
  <c r="R58" i="28"/>
  <c r="AD58" i="28" s="1"/>
  <c r="O58" i="28"/>
  <c r="K58" i="28"/>
  <c r="R57" i="28"/>
  <c r="AD57" i="28" s="1"/>
  <c r="O57" i="28"/>
  <c r="J57" i="28"/>
  <c r="R56" i="28"/>
  <c r="AC56" i="28" s="1"/>
  <c r="O56" i="28"/>
  <c r="K56" i="28"/>
  <c r="R55" i="28"/>
  <c r="AC55" i="28" s="1"/>
  <c r="O55" i="28"/>
  <c r="K55" i="28"/>
  <c r="R54" i="28"/>
  <c r="AC54" i="28" s="1"/>
  <c r="O54" i="28"/>
  <c r="K54" i="28"/>
  <c r="R53" i="28"/>
  <c r="AC53" i="28" s="1"/>
  <c r="O53" i="28"/>
  <c r="K53" i="28"/>
  <c r="R52" i="28"/>
  <c r="AC52" i="28" s="1"/>
  <c r="O52" i="28"/>
  <c r="K52" i="28"/>
  <c r="E52" i="28"/>
  <c r="R51" i="28"/>
  <c r="AC51" i="28" s="1"/>
  <c r="O51" i="28"/>
  <c r="K51" i="28"/>
  <c r="E51" i="28"/>
  <c r="R50" i="28"/>
  <c r="AC50" i="28" s="1"/>
  <c r="O50" i="28"/>
  <c r="K50" i="28"/>
  <c r="E50" i="28"/>
  <c r="R49" i="28"/>
  <c r="AD49" i="28" s="1"/>
  <c r="O49" i="28"/>
  <c r="J49" i="28"/>
  <c r="K49" i="28" s="1"/>
  <c r="E49" i="28"/>
  <c r="R48" i="28"/>
  <c r="X48" i="28" s="1"/>
  <c r="O48" i="28"/>
  <c r="J48" i="28"/>
  <c r="K48" i="28" s="1"/>
  <c r="E48" i="28"/>
  <c r="R47" i="28"/>
  <c r="X47" i="28" s="1"/>
  <c r="O47" i="28"/>
  <c r="J47" i="28"/>
  <c r="K47" i="28" s="1"/>
  <c r="E47" i="28"/>
  <c r="A47" i="28"/>
  <c r="A48" i="28" s="1"/>
  <c r="A49" i="28" s="1"/>
  <c r="A50" i="28" s="1"/>
  <c r="A51" i="28" s="1"/>
  <c r="A52" i="28" s="1"/>
  <c r="A53" i="28" s="1"/>
  <c r="A54" i="28" s="1"/>
  <c r="A55" i="28" s="1"/>
  <c r="A56" i="28" s="1"/>
  <c r="A57" i="28" s="1"/>
  <c r="A58" i="28" s="1"/>
  <c r="A59" i="28" s="1"/>
  <c r="A60" i="28" s="1"/>
  <c r="A61" i="28" s="1"/>
  <c r="A62" i="28" s="1"/>
  <c r="A63" i="28" s="1"/>
  <c r="A64" i="28" s="1"/>
  <c r="A65" i="28" s="1"/>
  <c r="A66" i="28" s="1"/>
  <c r="R46" i="28"/>
  <c r="AD46" i="28" s="1"/>
  <c r="O46" i="28"/>
  <c r="J46" i="28"/>
  <c r="E46" i="28"/>
  <c r="B30" i="28"/>
  <c r="S65" i="28" s="1"/>
  <c r="T65" i="28" s="1"/>
  <c r="B30" i="24"/>
  <c r="E53" i="24"/>
  <c r="E52" i="24"/>
  <c r="K51" i="24"/>
  <c r="K52" i="24"/>
  <c r="K53" i="24"/>
  <c r="E51" i="24"/>
  <c r="E50" i="24"/>
  <c r="E49" i="24"/>
  <c r="E48" i="24"/>
  <c r="E46" i="24"/>
  <c r="E47" i="24"/>
  <c r="K45" i="24"/>
  <c r="E45" i="24"/>
  <c r="J44" i="24"/>
  <c r="K44" i="24" s="1"/>
  <c r="E44" i="24"/>
  <c r="E43" i="24"/>
  <c r="E42" i="24"/>
  <c r="E41" i="24"/>
  <c r="E40" i="24"/>
  <c r="E39" i="24"/>
  <c r="E38" i="24"/>
  <c r="J36" i="24"/>
  <c r="J35" i="24"/>
  <c r="J34" i="24"/>
  <c r="E37" i="24"/>
  <c r="E34" i="24"/>
  <c r="E35" i="24"/>
  <c r="E36" i="24"/>
  <c r="J33" i="24"/>
  <c r="R50" i="24"/>
  <c r="R49" i="24"/>
  <c r="K50" i="24"/>
  <c r="K49" i="24"/>
  <c r="E33" i="24"/>
  <c r="K48" i="24"/>
  <c r="O47" i="24"/>
  <c r="K47" i="24"/>
  <c r="K46" i="24"/>
  <c r="K43" i="24"/>
  <c r="K42" i="24"/>
  <c r="K41" i="24"/>
  <c r="K40" i="24"/>
  <c r="AA65" i="28" l="1"/>
  <c r="AB65" i="28" s="1"/>
  <c r="AA57" i="28"/>
  <c r="AB57" i="28" s="1"/>
  <c r="AA64" i="28"/>
  <c r="AB64" i="28" s="1"/>
  <c r="AA56" i="28"/>
  <c r="AB56" i="28" s="1"/>
  <c r="AA63" i="28"/>
  <c r="AB63" i="28" s="1"/>
  <c r="AA55" i="28"/>
  <c r="AB55" i="28" s="1"/>
  <c r="AA62" i="28"/>
  <c r="AB62" i="28" s="1"/>
  <c r="AA54" i="28"/>
  <c r="AB54" i="28" s="1"/>
  <c r="AA61" i="28"/>
  <c r="AB61" i="28" s="1"/>
  <c r="AA53" i="28"/>
  <c r="AB53" i="28" s="1"/>
  <c r="AA59" i="28"/>
  <c r="AB59" i="28" s="1"/>
  <c r="AA66" i="28"/>
  <c r="AB66" i="28" s="1"/>
  <c r="AA58" i="28"/>
  <c r="AB58" i="28" s="1"/>
  <c r="AA60" i="28"/>
  <c r="AB60" i="28" s="1"/>
  <c r="AA52" i="28"/>
  <c r="AB52" i="28" s="1"/>
  <c r="AA51" i="28"/>
  <c r="AB51" i="28" s="1"/>
  <c r="AA50" i="28"/>
  <c r="AB50" i="28" s="1"/>
  <c r="AA49" i="28"/>
  <c r="AB49" i="28" s="1"/>
  <c r="AA48" i="28"/>
  <c r="AB48" i="28" s="1"/>
  <c r="AA47" i="28"/>
  <c r="AB47" i="28" s="1"/>
  <c r="AA46" i="28"/>
  <c r="AB46" i="28" s="1"/>
  <c r="U65" i="28"/>
  <c r="X58" i="28"/>
  <c r="AD52" i="28"/>
  <c r="AC49" i="28"/>
  <c r="AC47" i="28"/>
  <c r="AD53" i="28"/>
  <c r="X52" i="28"/>
  <c r="X59" i="28"/>
  <c r="AD51" i="28"/>
  <c r="X60" i="28"/>
  <c r="AD54" i="28"/>
  <c r="X51" i="28"/>
  <c r="AD56" i="28"/>
  <c r="AD66" i="28"/>
  <c r="X53" i="28"/>
  <c r="X61" i="28"/>
  <c r="X46" i="28"/>
  <c r="X54" i="28"/>
  <c r="X62" i="28"/>
  <c r="AD47" i="28"/>
  <c r="AD50" i="28"/>
  <c r="X55" i="28"/>
  <c r="X63" i="28"/>
  <c r="AD55" i="28"/>
  <c r="X56" i="28"/>
  <c r="X64" i="28"/>
  <c r="X49" i="28"/>
  <c r="X57" i="28"/>
  <c r="X65" i="28"/>
  <c r="V65" i="28" s="1"/>
  <c r="X50" i="28"/>
  <c r="X66" i="28"/>
  <c r="S57" i="28"/>
  <c r="S49" i="28"/>
  <c r="S50" i="28"/>
  <c r="S47" i="28"/>
  <c r="V47" i="28" s="1"/>
  <c r="S53" i="28"/>
  <c r="S52" i="28"/>
  <c r="S56" i="28"/>
  <c r="V56" i="28" s="1"/>
  <c r="S46" i="28"/>
  <c r="S48" i="28"/>
  <c r="V48" i="28" s="1"/>
  <c r="S66" i="28"/>
  <c r="V66" i="28" s="1"/>
  <c r="S54" i="28"/>
  <c r="V54" i="28" s="1"/>
  <c r="S51" i="28"/>
  <c r="S55" i="28"/>
  <c r="V55" i="28" s="1"/>
  <c r="AC46" i="28"/>
  <c r="AC57" i="28"/>
  <c r="AC58" i="28"/>
  <c r="AC59" i="28"/>
  <c r="AC60" i="28"/>
  <c r="AC61" i="28"/>
  <c r="AC62" i="28"/>
  <c r="AC63" i="28"/>
  <c r="AC64" i="28"/>
  <c r="AC65" i="28"/>
  <c r="AC48" i="28"/>
  <c r="K57" i="28"/>
  <c r="K46" i="28"/>
  <c r="AD48" i="28"/>
  <c r="S58" i="28"/>
  <c r="V58" i="28" s="1"/>
  <c r="S59" i="28"/>
  <c r="V59" i="28" s="1"/>
  <c r="S60" i="28"/>
  <c r="V60" i="28" s="1"/>
  <c r="S61" i="28"/>
  <c r="V61" i="28" s="1"/>
  <c r="S62" i="28"/>
  <c r="S63" i="28"/>
  <c r="S64" i="28"/>
  <c r="V49" i="24"/>
  <c r="W49" i="24"/>
  <c r="V50" i="24"/>
  <c r="W50" i="24"/>
  <c r="E4" i="1"/>
  <c r="K4" i="1"/>
  <c r="O4" i="1"/>
  <c r="Q4" i="1" s="1"/>
  <c r="U4" i="1" s="1"/>
  <c r="V4" i="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E5" i="1"/>
  <c r="K5" i="1"/>
  <c r="O5" i="1"/>
  <c r="Q5" i="1" s="1"/>
  <c r="U5" i="1" s="1"/>
  <c r="V5" i="1"/>
  <c r="E6" i="1"/>
  <c r="K6" i="1"/>
  <c r="O6" i="1"/>
  <c r="Q6" i="1"/>
  <c r="U6" i="1" s="1"/>
  <c r="V6" i="1"/>
  <c r="E7" i="1"/>
  <c r="K7" i="1"/>
  <c r="O7" i="1"/>
  <c r="Q7" i="1" s="1"/>
  <c r="U7" i="1" s="1"/>
  <c r="V7" i="1"/>
  <c r="E8" i="1"/>
  <c r="K8" i="1"/>
  <c r="O8" i="1"/>
  <c r="Q8" i="1" s="1"/>
  <c r="U8" i="1" s="1"/>
  <c r="V8" i="1"/>
  <c r="E9" i="1"/>
  <c r="K9" i="1"/>
  <c r="O9" i="1"/>
  <c r="Q9" i="1" s="1"/>
  <c r="U9" i="1" s="1"/>
  <c r="V9" i="1"/>
  <c r="E10" i="1"/>
  <c r="K10" i="1"/>
  <c r="O10" i="1"/>
  <c r="Q10" i="1" s="1"/>
  <c r="U10" i="1" s="1"/>
  <c r="V10" i="1"/>
  <c r="O11" i="1"/>
  <c r="Q11" i="1" s="1"/>
  <c r="U11" i="1" s="1"/>
  <c r="V11" i="1"/>
  <c r="O12" i="1"/>
  <c r="Q12" i="1"/>
  <c r="U12" i="1"/>
  <c r="V12" i="1"/>
  <c r="O13" i="1"/>
  <c r="Q13" i="1" s="1"/>
  <c r="U13" i="1" s="1"/>
  <c r="V13" i="1"/>
  <c r="O14" i="1"/>
  <c r="Q14" i="1" s="1"/>
  <c r="U14" i="1" s="1"/>
  <c r="V14" i="1"/>
  <c r="O15" i="1"/>
  <c r="Q15" i="1" s="1"/>
  <c r="U15" i="1" s="1"/>
  <c r="V15" i="1"/>
  <c r="O16" i="1"/>
  <c r="Q16" i="1" s="1"/>
  <c r="U16" i="1" s="1"/>
  <c r="V16" i="1"/>
  <c r="O17" i="1"/>
  <c r="Q17" i="1"/>
  <c r="U17" i="1"/>
  <c r="V17" i="1"/>
  <c r="O18" i="1"/>
  <c r="Q18" i="1" s="1"/>
  <c r="U18" i="1" s="1"/>
  <c r="V18" i="1"/>
  <c r="O19" i="1"/>
  <c r="Q19" i="1" s="1"/>
  <c r="U19" i="1" s="1"/>
  <c r="V19" i="1"/>
  <c r="O20" i="1"/>
  <c r="Q20" i="1"/>
  <c r="U20" i="1"/>
  <c r="V20" i="1"/>
  <c r="O21" i="1"/>
  <c r="Q21" i="1" s="1"/>
  <c r="U21" i="1" s="1"/>
  <c r="V21" i="1"/>
  <c r="O22" i="1"/>
  <c r="Q22" i="1" s="1"/>
  <c r="U22" i="1" s="1"/>
  <c r="V22" i="1"/>
  <c r="O23" i="1"/>
  <c r="Q23" i="1" s="1"/>
  <c r="U23" i="1" s="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R53" i="24"/>
  <c r="R52" i="24"/>
  <c r="O52" i="24"/>
  <c r="R51" i="24"/>
  <c r="O51" i="24"/>
  <c r="O50" i="24"/>
  <c r="O49" i="24"/>
  <c r="R48" i="24"/>
  <c r="O48" i="24"/>
  <c r="R47" i="24"/>
  <c r="R46" i="24"/>
  <c r="O46" i="24"/>
  <c r="R45" i="24"/>
  <c r="O45" i="24"/>
  <c r="R44" i="24"/>
  <c r="O44" i="24"/>
  <c r="R43" i="24"/>
  <c r="O43" i="24"/>
  <c r="R42" i="24"/>
  <c r="O42" i="24"/>
  <c r="R41" i="24"/>
  <c r="O41" i="24"/>
  <c r="R40" i="24"/>
  <c r="O40" i="24"/>
  <c r="R39" i="24"/>
  <c r="O39" i="24"/>
  <c r="K39" i="24"/>
  <c r="R38" i="24"/>
  <c r="O38" i="24"/>
  <c r="K38" i="24"/>
  <c r="R37" i="24"/>
  <c r="O37" i="24"/>
  <c r="K37" i="24"/>
  <c r="R36" i="24"/>
  <c r="Y36" i="24" s="1"/>
  <c r="O36" i="24"/>
  <c r="K36" i="24"/>
  <c r="R35" i="24"/>
  <c r="Y35" i="24" s="1"/>
  <c r="O35" i="24"/>
  <c r="K35" i="24"/>
  <c r="R34" i="24"/>
  <c r="Y34" i="24" s="1"/>
  <c r="O34" i="24"/>
  <c r="K34" i="24"/>
  <c r="A34" i="24"/>
  <c r="A35" i="24" s="1"/>
  <c r="A36" i="24" s="1"/>
  <c r="A37" i="24" s="1"/>
  <c r="A38" i="24" s="1"/>
  <c r="A39" i="24" s="1"/>
  <c r="A40" i="24" s="1"/>
  <c r="A41" i="24" s="1"/>
  <c r="A42" i="24" s="1"/>
  <c r="A43" i="24" s="1"/>
  <c r="A44" i="24" s="1"/>
  <c r="A45" i="24" s="1"/>
  <c r="A46" i="24" s="1"/>
  <c r="A47" i="24" s="1"/>
  <c r="A48" i="24" s="1"/>
  <c r="A49" i="24" s="1"/>
  <c r="A50" i="24" s="1"/>
  <c r="A51" i="24" s="1"/>
  <c r="A52" i="24" s="1"/>
  <c r="A53" i="24" s="1"/>
  <c r="R33" i="24"/>
  <c r="Y33" i="24" s="1"/>
  <c r="O33" i="24"/>
  <c r="K33" i="24"/>
  <c r="D4" i="22"/>
  <c r="P8" i="22"/>
  <c r="P7" i="22"/>
  <c r="P6" i="22"/>
  <c r="P152" i="22"/>
  <c r="P151" i="22"/>
  <c r="P150" i="22"/>
  <c r="P149" i="22"/>
  <c r="P148" i="22"/>
  <c r="P147" i="22"/>
  <c r="P146" i="22"/>
  <c r="P145" i="22"/>
  <c r="P144" i="22"/>
  <c r="P143" i="22"/>
  <c r="P142" i="22"/>
  <c r="P141" i="22"/>
  <c r="P140" i="22"/>
  <c r="P139" i="22"/>
  <c r="P138" i="22"/>
  <c r="P137" i="22"/>
  <c r="P136" i="22"/>
  <c r="P135" i="22"/>
  <c r="P134" i="22"/>
  <c r="P133" i="22"/>
  <c r="P132" i="22"/>
  <c r="P131" i="22"/>
  <c r="P130" i="22"/>
  <c r="P129" i="22"/>
  <c r="P128" i="22"/>
  <c r="P127" i="22"/>
  <c r="P126" i="22"/>
  <c r="P125" i="22"/>
  <c r="P124" i="22"/>
  <c r="P123" i="22"/>
  <c r="P122" i="22"/>
  <c r="P121" i="22"/>
  <c r="P120" i="22"/>
  <c r="P119" i="22"/>
  <c r="P118" i="22"/>
  <c r="P117" i="22"/>
  <c r="P116" i="22"/>
  <c r="P115" i="22"/>
  <c r="P114" i="22"/>
  <c r="P113" i="22"/>
  <c r="P112" i="22"/>
  <c r="P111" i="22"/>
  <c r="P110" i="22"/>
  <c r="P109" i="22"/>
  <c r="P108" i="22"/>
  <c r="P107" i="22"/>
  <c r="P106" i="22"/>
  <c r="P105" i="22"/>
  <c r="P104" i="22"/>
  <c r="P103" i="22"/>
  <c r="P102" i="22"/>
  <c r="P101" i="22"/>
  <c r="P100" i="22"/>
  <c r="P99" i="22"/>
  <c r="P98" i="22"/>
  <c r="P97" i="22"/>
  <c r="P96" i="22"/>
  <c r="P95" i="22"/>
  <c r="P94" i="22"/>
  <c r="P93" i="22"/>
  <c r="P92" i="22"/>
  <c r="P91" i="22"/>
  <c r="P90" i="22"/>
  <c r="P89" i="22"/>
  <c r="P88" i="22"/>
  <c r="P87" i="22"/>
  <c r="P86" i="22"/>
  <c r="P85" i="22"/>
  <c r="P84" i="22"/>
  <c r="P83" i="22"/>
  <c r="P82" i="22"/>
  <c r="P81" i="22"/>
  <c r="P80" i="22"/>
  <c r="P79" i="22"/>
  <c r="P78" i="22"/>
  <c r="P77" i="22"/>
  <c r="P76" i="22"/>
  <c r="P75" i="22"/>
  <c r="P74" i="22"/>
  <c r="P73" i="22"/>
  <c r="P72" i="22"/>
  <c r="P71" i="22"/>
  <c r="P70" i="22"/>
  <c r="P69" i="22"/>
  <c r="P68" i="22"/>
  <c r="P67" i="22"/>
  <c r="P66" i="22"/>
  <c r="P65" i="22"/>
  <c r="P64" i="22"/>
  <c r="P63" i="22"/>
  <c r="P62" i="22"/>
  <c r="P61" i="22"/>
  <c r="P60" i="22"/>
  <c r="P59" i="22"/>
  <c r="P58" i="22"/>
  <c r="P57" i="22"/>
  <c r="P56" i="22"/>
  <c r="P55" i="22"/>
  <c r="P54" i="22"/>
  <c r="P53" i="22"/>
  <c r="P52" i="22"/>
  <c r="P51" i="22"/>
  <c r="P50" i="22"/>
  <c r="P49" i="22"/>
  <c r="P48" i="22"/>
  <c r="P47" i="22"/>
  <c r="P46" i="22"/>
  <c r="P45" i="22"/>
  <c r="P44" i="22"/>
  <c r="P43" i="22"/>
  <c r="P42" i="22"/>
  <c r="P41" i="22"/>
  <c r="P40" i="22"/>
  <c r="P39" i="22"/>
  <c r="P38" i="22"/>
  <c r="P37" i="22"/>
  <c r="P36" i="22"/>
  <c r="P35" i="22"/>
  <c r="P34" i="22"/>
  <c r="P33" i="22"/>
  <c r="P32" i="22"/>
  <c r="P31" i="22"/>
  <c r="P30" i="22"/>
  <c r="P29" i="22"/>
  <c r="P28" i="22"/>
  <c r="P27" i="22"/>
  <c r="P26" i="22"/>
  <c r="P25" i="22"/>
  <c r="P24" i="22"/>
  <c r="P23" i="22"/>
  <c r="P22" i="22"/>
  <c r="P21" i="22"/>
  <c r="P20" i="22"/>
  <c r="P19" i="22"/>
  <c r="P18" i="22"/>
  <c r="P17" i="22"/>
  <c r="P16" i="22"/>
  <c r="P15" i="22"/>
  <c r="P14" i="22"/>
  <c r="P13" i="22"/>
  <c r="P12" i="22"/>
  <c r="P11" i="22"/>
  <c r="P10" i="22"/>
  <c r="P9" i="22"/>
  <c r="Q5" i="22"/>
  <c r="P5" i="22"/>
  <c r="Q4" i="22"/>
  <c r="P4" i="22"/>
  <c r="M11" i="22"/>
  <c r="M10" i="22"/>
  <c r="M9" i="22"/>
  <c r="M8" i="22"/>
  <c r="M7" i="22"/>
  <c r="M6" i="22"/>
  <c r="M5" i="22"/>
  <c r="M4" i="22"/>
  <c r="L11" i="22"/>
  <c r="L10" i="22"/>
  <c r="L9" i="22"/>
  <c r="L8" i="22"/>
  <c r="L7" i="22"/>
  <c r="L6" i="22"/>
  <c r="L5" i="22"/>
  <c r="L4" i="22"/>
  <c r="V63" i="28" l="1"/>
  <c r="C4" i="30"/>
  <c r="N30" i="28"/>
  <c r="U46" i="28"/>
  <c r="V46" i="28"/>
  <c r="T46" i="28"/>
  <c r="V57" i="28"/>
  <c r="V64" i="28"/>
  <c r="V62" i="28"/>
  <c r="V49" i="28"/>
  <c r="V52" i="28"/>
  <c r="V53" i="28"/>
  <c r="V51" i="28"/>
  <c r="V50" i="28"/>
  <c r="T64" i="28"/>
  <c r="U64" i="28"/>
  <c r="T62" i="28"/>
  <c r="U62" i="28"/>
  <c r="T61" i="28"/>
  <c r="U61" i="28"/>
  <c r="T56" i="28"/>
  <c r="U56" i="28"/>
  <c r="T48" i="28"/>
  <c r="U48" i="28"/>
  <c r="T60" i="28"/>
  <c r="U60" i="28"/>
  <c r="T52" i="28"/>
  <c r="U52" i="28"/>
  <c r="T66" i="28"/>
  <c r="U66" i="28"/>
  <c r="T59" i="28"/>
  <c r="U59" i="28"/>
  <c r="T55" i="28"/>
  <c r="U55" i="28"/>
  <c r="T53" i="28"/>
  <c r="U53" i="28"/>
  <c r="T49" i="28"/>
  <c r="U49" i="28"/>
  <c r="T57" i="28"/>
  <c r="U57" i="28"/>
  <c r="T58" i="28"/>
  <c r="U58" i="28"/>
  <c r="T51" i="28"/>
  <c r="U51" i="28"/>
  <c r="T47" i="28"/>
  <c r="U47" i="28"/>
  <c r="T63" i="28"/>
  <c r="U63" i="28"/>
  <c r="T54" i="28"/>
  <c r="U54" i="28"/>
  <c r="T50" i="28"/>
  <c r="U50" i="28"/>
  <c r="W38" i="24"/>
  <c r="V38" i="24"/>
  <c r="W51" i="24"/>
  <c r="V51" i="24"/>
  <c r="V47" i="24"/>
  <c r="W47" i="24"/>
  <c r="W37" i="24"/>
  <c r="V37" i="24"/>
  <c r="V42" i="24"/>
  <c r="W42" i="24"/>
  <c r="W46" i="24"/>
  <c r="V46" i="24"/>
  <c r="W36" i="24"/>
  <c r="V36" i="24"/>
  <c r="V52" i="24"/>
  <c r="W52" i="24"/>
  <c r="V39" i="24"/>
  <c r="W39" i="24"/>
  <c r="W43" i="24"/>
  <c r="V43" i="24"/>
  <c r="V53" i="24"/>
  <c r="W53" i="24"/>
  <c r="V34" i="24"/>
  <c r="W34" i="24"/>
  <c r="V48" i="24"/>
  <c r="W48" i="24"/>
  <c r="V40" i="24"/>
  <c r="W40" i="24"/>
  <c r="W44" i="24"/>
  <c r="V44" i="24"/>
  <c r="W35" i="24"/>
  <c r="V35" i="24"/>
  <c r="V41" i="24"/>
  <c r="W41" i="24"/>
  <c r="W45" i="24"/>
  <c r="V45" i="24"/>
  <c r="V33" i="24"/>
  <c r="W33" i="24"/>
  <c r="S50" i="24"/>
  <c r="S51" i="24"/>
  <c r="S33" i="24"/>
  <c r="S34" i="24"/>
  <c r="S36" i="24"/>
  <c r="S38" i="24"/>
  <c r="S40" i="24"/>
  <c r="S42" i="24"/>
  <c r="S44" i="24"/>
  <c r="S46" i="24"/>
  <c r="S48" i="24"/>
  <c r="S52" i="24"/>
  <c r="S35" i="24"/>
  <c r="S37" i="24"/>
  <c r="S39" i="24"/>
  <c r="S41" i="24"/>
  <c r="S43" i="24"/>
  <c r="S45" i="24"/>
  <c r="S47" i="24"/>
  <c r="S49" i="24"/>
  <c r="S53" i="24"/>
  <c r="D10" i="22"/>
  <c r="D9" i="22"/>
  <c r="D8" i="22"/>
  <c r="D7" i="22"/>
  <c r="D6" i="22"/>
  <c r="D5" i="22"/>
  <c r="A5" i="22"/>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8"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1" i="22" s="1"/>
  <c r="A182" i="22" s="1"/>
  <c r="A183" i="22" s="1"/>
  <c r="A184" i="22" s="1"/>
  <c r="A185" i="22" s="1"/>
  <c r="A186" i="22" s="1"/>
  <c r="A187" i="22" s="1"/>
  <c r="A188" i="22" s="1"/>
  <c r="A189" i="22" s="1"/>
  <c r="A190" i="22" s="1"/>
  <c r="A191" i="22" s="1"/>
  <c r="A192" i="22" s="1"/>
  <c r="A193" i="22" s="1"/>
  <c r="A194" i="22" s="1"/>
  <c r="A195" i="22" s="1"/>
  <c r="A196" i="22" s="1"/>
  <c r="A197" i="22" s="1"/>
  <c r="A198" i="22" s="1"/>
  <c r="A199" i="22" s="1"/>
  <c r="A200" i="22" s="1"/>
  <c r="A201" i="22" s="1"/>
  <c r="A202" i="22" s="1"/>
  <c r="A203" i="22" s="1"/>
  <c r="A204" i="22" s="1"/>
  <c r="A205" i="22" s="1"/>
  <c r="A206" i="22" s="1"/>
  <c r="A207" i="22" s="1"/>
  <c r="A208" i="22" s="1"/>
  <c r="A209" i="22" s="1"/>
  <c r="A210" i="22" s="1"/>
  <c r="B1" i="22"/>
  <c r="B1" i="1"/>
  <c r="H13" i="15"/>
  <c r="H5" i="15"/>
  <c r="H6" i="15"/>
  <c r="H7" i="15"/>
  <c r="H8" i="15"/>
  <c r="H9" i="15"/>
  <c r="H10" i="15"/>
  <c r="H11" i="15"/>
  <c r="H12" i="15"/>
  <c r="H4" i="15"/>
  <c r="B1" i="7"/>
  <c r="W5" i="7" s="1"/>
  <c r="Q5" i="7"/>
  <c r="Q6" i="7"/>
  <c r="Q7" i="7"/>
  <c r="Q8" i="7"/>
  <c r="Q9" i="7"/>
  <c r="Q10" i="7"/>
  <c r="Q11" i="7"/>
  <c r="Q12" i="7"/>
  <c r="Q13" i="7"/>
  <c r="Q14" i="7"/>
  <c r="Q15" i="7"/>
  <c r="Q16" i="7"/>
  <c r="Q17" i="7"/>
  <c r="Q18" i="7"/>
  <c r="Q19" i="7"/>
  <c r="Q20" i="7"/>
  <c r="Q21" i="7"/>
  <c r="Q22" i="7"/>
  <c r="Q23" i="7"/>
  <c r="Q4" i="7"/>
  <c r="U4" i="7"/>
  <c r="L3" i="3"/>
  <c r="L4" i="3"/>
  <c r="L5" i="3"/>
  <c r="L6" i="3"/>
  <c r="L7" i="3"/>
  <c r="L8" i="3"/>
  <c r="L9" i="3"/>
  <c r="L10" i="3"/>
  <c r="L11" i="3"/>
  <c r="L12" i="3"/>
  <c r="L13" i="3"/>
  <c r="L14" i="3"/>
  <c r="L15" i="3"/>
  <c r="L16" i="3"/>
  <c r="L17" i="3"/>
  <c r="L18" i="3"/>
  <c r="L19" i="3"/>
  <c r="L20" i="3"/>
  <c r="L21" i="3"/>
  <c r="L2" i="3"/>
  <c r="A4" i="9"/>
  <c r="A5" i="9"/>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3" i="9"/>
  <c r="A4" i="8"/>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 i="8"/>
  <c r="J23" i="7"/>
  <c r="L23" i="7" s="1"/>
  <c r="P23" i="7" s="1"/>
  <c r="J22" i="7"/>
  <c r="L22" i="7" s="1"/>
  <c r="P22" i="7" s="1"/>
  <c r="J21" i="7"/>
  <c r="L21" i="7" s="1"/>
  <c r="P21" i="7" s="1"/>
  <c r="J20" i="7"/>
  <c r="L20" i="7" s="1"/>
  <c r="P20" i="7" s="1"/>
  <c r="J19" i="7"/>
  <c r="L19" i="7" s="1"/>
  <c r="P19" i="7" s="1"/>
  <c r="J18" i="7"/>
  <c r="L18" i="7" s="1"/>
  <c r="P18" i="7" s="1"/>
  <c r="J17" i="7"/>
  <c r="L17" i="7" s="1"/>
  <c r="P17" i="7" s="1"/>
  <c r="J16" i="7"/>
  <c r="L16" i="7" s="1"/>
  <c r="P16" i="7" s="1"/>
  <c r="J15" i="7"/>
  <c r="L15" i="7" s="1"/>
  <c r="P15" i="7" s="1"/>
  <c r="J14" i="7"/>
  <c r="L14" i="7" s="1"/>
  <c r="P14" i="7" s="1"/>
  <c r="J13" i="7"/>
  <c r="L13" i="7" s="1"/>
  <c r="P13" i="7" s="1"/>
  <c r="J12" i="7"/>
  <c r="L12" i="7" s="1"/>
  <c r="P12" i="7" s="1"/>
  <c r="J11" i="7"/>
  <c r="L11" i="7" s="1"/>
  <c r="P11" i="7" s="1"/>
  <c r="J10" i="7"/>
  <c r="L10" i="7" s="1"/>
  <c r="P10" i="7" s="1"/>
  <c r="J9" i="7"/>
  <c r="L9" i="7" s="1"/>
  <c r="P9" i="7" s="1"/>
  <c r="J8" i="7"/>
  <c r="L8" i="7" s="1"/>
  <c r="P8" i="7" s="1"/>
  <c r="J7" i="7"/>
  <c r="L7" i="7" s="1"/>
  <c r="P7" i="7" s="1"/>
  <c r="J6" i="7"/>
  <c r="L6" i="7" s="1"/>
  <c r="P6" i="7" s="1"/>
  <c r="J5" i="7"/>
  <c r="L5" i="7" s="1"/>
  <c r="P5" i="7" s="1"/>
  <c r="A5" i="7"/>
  <c r="A6" i="7" s="1"/>
  <c r="A7" i="7" s="1"/>
  <c r="A8" i="7" s="1"/>
  <c r="A9" i="7" s="1"/>
  <c r="A10" i="7" s="1"/>
  <c r="A11" i="7" s="1"/>
  <c r="A12" i="7" s="1"/>
  <c r="A13" i="7" s="1"/>
  <c r="A14" i="7" s="1"/>
  <c r="A15" i="7" s="1"/>
  <c r="A16" i="7" s="1"/>
  <c r="A17" i="7" s="1"/>
  <c r="A18" i="7" s="1"/>
  <c r="A19" i="7" s="1"/>
  <c r="A20" i="7" s="1"/>
  <c r="A21" i="7" s="1"/>
  <c r="A22" i="7" s="1"/>
  <c r="A23" i="7" s="1"/>
  <c r="J4" i="7"/>
  <c r="L4" i="7" s="1"/>
  <c r="P4" i="7" s="1"/>
  <c r="G4" i="7"/>
  <c r="K3" i="3"/>
  <c r="K4" i="3"/>
  <c r="K5" i="3"/>
  <c r="K6" i="3"/>
  <c r="K7" i="3"/>
  <c r="K8" i="3"/>
  <c r="K9" i="3"/>
  <c r="K10" i="3"/>
  <c r="K11" i="3"/>
  <c r="K12" i="3"/>
  <c r="K13" i="3"/>
  <c r="K14" i="3"/>
  <c r="K15" i="3"/>
  <c r="K16" i="3"/>
  <c r="K17" i="3"/>
  <c r="K18" i="3"/>
  <c r="K19" i="3"/>
  <c r="K20" i="3"/>
  <c r="K21" i="3"/>
  <c r="A3" i="3"/>
  <c r="A4" i="3" s="1"/>
  <c r="A5" i="3" s="1"/>
  <c r="A6" i="3" s="1"/>
  <c r="A7" i="3" s="1"/>
  <c r="A8" i="3" s="1"/>
  <c r="A9" i="3" s="1"/>
  <c r="A10" i="3" s="1"/>
  <c r="A11" i="3" s="1"/>
  <c r="A12" i="3" s="1"/>
  <c r="A13" i="3" s="1"/>
  <c r="A14" i="3" s="1"/>
  <c r="A15" i="3" s="1"/>
  <c r="A16" i="3" s="1"/>
  <c r="A17" i="3" s="1"/>
  <c r="A18" i="3" s="1"/>
  <c r="A19" i="3" s="1"/>
  <c r="A20" i="3" s="1"/>
  <c r="A21" i="3" s="1"/>
  <c r="K2" i="3"/>
  <c r="H2" i="3"/>
  <c r="M30" i="28" l="1"/>
  <c r="L30" i="28"/>
  <c r="B4" i="30"/>
  <c r="A4" i="30"/>
  <c r="W4" i="1"/>
  <c r="W10" i="1"/>
  <c r="W12" i="1"/>
  <c r="W16" i="1"/>
  <c r="W20" i="1"/>
  <c r="W5" i="1"/>
  <c r="W8" i="1"/>
  <c r="W6" i="1"/>
  <c r="W11" i="1"/>
  <c r="W15" i="1"/>
  <c r="W19" i="1"/>
  <c r="W23" i="1"/>
  <c r="W7" i="1"/>
  <c r="W9" i="1"/>
  <c r="W14" i="1"/>
  <c r="W18" i="1"/>
  <c r="W22" i="1"/>
  <c r="W21" i="1"/>
  <c r="W13" i="1"/>
  <c r="W17" i="1"/>
  <c r="R21" i="7"/>
  <c r="S21" i="7" s="1"/>
  <c r="R14" i="7"/>
  <c r="S14" i="7" s="1"/>
  <c r="R20" i="7"/>
  <c r="S20" i="7" s="1"/>
  <c r="R11" i="7"/>
  <c r="S11" i="7" s="1"/>
  <c r="R10" i="7"/>
  <c r="S10" i="7" s="1"/>
  <c r="R19" i="7"/>
  <c r="S19" i="7" s="1"/>
  <c r="R18" i="7"/>
  <c r="S18" i="7" s="1"/>
  <c r="R22" i="7"/>
  <c r="S22" i="7" s="1"/>
  <c r="R5" i="7"/>
  <c r="S5" i="7" s="1"/>
  <c r="R13" i="7"/>
  <c r="S13" i="7" s="1"/>
  <c r="R12" i="7"/>
  <c r="S12" i="7" s="1"/>
  <c r="R4" i="7"/>
  <c r="S4" i="7" s="1"/>
  <c r="R17" i="7"/>
  <c r="S17" i="7" s="1"/>
  <c r="R8" i="7"/>
  <c r="S8" i="7" s="1"/>
  <c r="R24" i="7"/>
  <c r="R16" i="7"/>
  <c r="S16" i="7" s="1"/>
  <c r="R7" i="7"/>
  <c r="S7" i="7" s="1"/>
  <c r="R23" i="7"/>
  <c r="S23" i="7" s="1"/>
  <c r="R15" i="7"/>
  <c r="S15" i="7" s="1"/>
  <c r="R6" i="7"/>
  <c r="S6" i="7" s="1"/>
  <c r="R9" i="7"/>
  <c r="S9" i="7" s="1"/>
  <c r="W11" i="7"/>
  <c r="W20" i="7"/>
  <c r="W12" i="7"/>
  <c r="W4" i="7"/>
  <c r="W31" i="7"/>
  <c r="W19" i="7"/>
  <c r="W38" i="7"/>
  <c r="W30" i="7"/>
  <c r="W18" i="7"/>
  <c r="W10" i="7"/>
  <c r="W37" i="7"/>
  <c r="W29" i="7"/>
  <c r="W17" i="7"/>
  <c r="W9" i="7"/>
  <c r="W7" i="7"/>
  <c r="W32" i="7"/>
  <c r="W28" i="7"/>
  <c r="W24" i="7"/>
  <c r="W16" i="7"/>
  <c r="W35" i="7"/>
  <c r="W15" i="7"/>
  <c r="W34" i="7"/>
  <c r="W26" i="7"/>
  <c r="W22" i="7"/>
  <c r="W14" i="7"/>
  <c r="W6" i="7"/>
  <c r="W36" i="7"/>
  <c r="W8" i="7"/>
  <c r="W27" i="7"/>
  <c r="W23" i="7"/>
  <c r="W33" i="7"/>
  <c r="W25" i="7"/>
  <c r="W21" i="7"/>
  <c r="W13" i="7"/>
</calcChain>
</file>

<file path=xl/sharedStrings.xml><?xml version="1.0" encoding="utf-8"?>
<sst xmlns="http://schemas.openxmlformats.org/spreadsheetml/2006/main" count="2385" uniqueCount="548">
  <si>
    <t>Product expiry range in storage</t>
  </si>
  <si>
    <t>No of days delayed in returing by CSP</t>
  </si>
  <si>
    <t>&lt;0</t>
  </si>
  <si>
    <t>between 1-7 days</t>
  </si>
  <si>
    <t>Sl No</t>
  </si>
  <si>
    <t>Commodity/
product type</t>
  </si>
  <si>
    <t>Commodity/
Product  Name</t>
  </si>
  <si>
    <t>Variety (In case of fertlizer/
pesticide NA)</t>
  </si>
  <si>
    <t>Season</t>
  </si>
  <si>
    <t>Stored Volume
Quantity</t>
  </si>
  <si>
    <t>Unit</t>
  </si>
  <si>
    <t>Manufacturing date</t>
  </si>
  <si>
    <t>Expiry date</t>
  </si>
  <si>
    <t>Current date</t>
  </si>
  <si>
    <t>Expiry tennure (days)</t>
  </si>
  <si>
    <t>Farmer/Vendor name</t>
  </si>
  <si>
    <t>Purchase date</t>
  </si>
  <si>
    <t>Transition period from date of purchase (in days)</t>
  </si>
  <si>
    <t>Storage date-FPO</t>
  </si>
  <si>
    <t>FPO storage cycle time (days)</t>
  </si>
  <si>
    <t>Planned distrubution date-CSP</t>
  </si>
  <si>
    <t>Distributed Volume/
Quantity (In Kg/Packages)</t>
  </si>
  <si>
    <t>CSP/AM's Name</t>
  </si>
  <si>
    <t>Actual distribution date</t>
  </si>
  <si>
    <t>Date varience</t>
  </si>
  <si>
    <t>Left over in Storage (In Kg/Packets)</t>
  </si>
  <si>
    <t>Product will expire in next mentioned days</t>
  </si>
  <si>
    <t>CSP level cycle time of distribution (in days)</t>
  </si>
  <si>
    <t>Sales closure date by CSP</t>
  </si>
  <si>
    <t>Returnable product</t>
  </si>
  <si>
    <t>If yes, Returned date</t>
  </si>
  <si>
    <t>Grains</t>
  </si>
  <si>
    <t>Paddy</t>
  </si>
  <si>
    <t>Paddy 1010 Himalya</t>
  </si>
  <si>
    <t>Rabi</t>
  </si>
  <si>
    <t>Kg</t>
  </si>
  <si>
    <t xml:space="preserve">Jaipal Marko </t>
  </si>
  <si>
    <t>Pulses</t>
  </si>
  <si>
    <t>Moong</t>
  </si>
  <si>
    <t>Mung Beej NSl</t>
  </si>
  <si>
    <t>Kharif</t>
  </si>
  <si>
    <t>Fertilizer</t>
  </si>
  <si>
    <t>Urea</t>
  </si>
  <si>
    <t xml:space="preserve">Not applicable </t>
  </si>
  <si>
    <t>Sefnina</t>
  </si>
  <si>
    <t xml:space="preserve">Urad </t>
  </si>
  <si>
    <t>Variant</t>
  </si>
  <si>
    <t># of days to expire</t>
  </si>
  <si>
    <t>Segment</t>
  </si>
  <si>
    <t>Count of Variant</t>
  </si>
  <si>
    <t>Wheat</t>
  </si>
  <si>
    <t>Grand Total</t>
  </si>
  <si>
    <t>&lt;30</t>
  </si>
  <si>
    <t>30-45</t>
  </si>
  <si>
    <t>45-60</t>
  </si>
  <si>
    <t>Sum of # of days to expire</t>
  </si>
  <si>
    <t>Pesticide/Fertilizer name</t>
  </si>
  <si>
    <t>Type</t>
  </si>
  <si>
    <t>Stored Volume/
Quantity (In Kg/Packets)</t>
  </si>
  <si>
    <t>Distributed Volume/
Quantity (In Kg/Packets)</t>
  </si>
  <si>
    <t>Unsold inventry from CSP (in Kgs/Packages)</t>
  </si>
  <si>
    <t>Ajay</t>
  </si>
  <si>
    <t>Type of Input Supply (Seeds/Fertilizer/
Pesticides)</t>
  </si>
  <si>
    <t>Details of the input supply (Seeds/Fertilizer/
Pesticides)</t>
  </si>
  <si>
    <t>Volume of Seeds stored (In Kg/Packets)</t>
  </si>
  <si>
    <t>Collection date- FPO</t>
  </si>
  <si>
    <t>Cycle time-Storage (CSP level)- in days</t>
  </si>
  <si>
    <t>Distribution  date planned</t>
  </si>
  <si>
    <t>Volume of Seeds distributed (In Kg/Packets)</t>
  </si>
  <si>
    <t>Distribution  date-Actual</t>
  </si>
  <si>
    <t>Left over in storage (In Kg/Packets)</t>
  </si>
  <si>
    <t>Return date to FPO warehouse</t>
  </si>
  <si>
    <t>Sl. No</t>
  </si>
  <si>
    <t>Commodity type</t>
  </si>
  <si>
    <t>Commodity Name</t>
  </si>
  <si>
    <t>Variety</t>
  </si>
  <si>
    <t>Storage Shelf Life</t>
  </si>
  <si>
    <t>Season (Rabi/Kharif/Zaid)</t>
  </si>
  <si>
    <t>pulses</t>
  </si>
  <si>
    <t xml:space="preserve">6 months </t>
  </si>
  <si>
    <t xml:space="preserve">Zaid </t>
  </si>
  <si>
    <t>Udad Beej</t>
  </si>
  <si>
    <t xml:space="preserve">Kharif </t>
  </si>
  <si>
    <t>Paddy 1010 Nandani</t>
  </si>
  <si>
    <t>Paddy 1010 Saiteja</t>
  </si>
  <si>
    <t>Paddy 6444 Gold</t>
  </si>
  <si>
    <t>Paddy Early Sona</t>
  </si>
  <si>
    <t>Paddy Kaveri 9090</t>
  </si>
  <si>
    <t>Paddy Om-3 Yasoda</t>
  </si>
  <si>
    <t>Paddy Zordar</t>
  </si>
  <si>
    <t>Paddy 1010 Chaitanya</t>
  </si>
  <si>
    <t>Paddy 1010 Narmada</t>
  </si>
  <si>
    <t>Paddy 2111</t>
  </si>
  <si>
    <t>Paddy 2245</t>
  </si>
  <si>
    <t>Paddy Champion Hy</t>
  </si>
  <si>
    <t>Paddy D 100</t>
  </si>
  <si>
    <t>Paddy Wasmati</t>
  </si>
  <si>
    <t>Paddy Winner Hy</t>
  </si>
  <si>
    <t>ZORDAR RESH PADDY</t>
  </si>
  <si>
    <t>Paddy 2355</t>
  </si>
  <si>
    <t>Paddy Ganga Kaveri</t>
  </si>
  <si>
    <t>Paddy Hindustan 25 Kg</t>
  </si>
  <si>
    <t>Paddy KV 21 5 Kg</t>
  </si>
  <si>
    <t>Paddy NSL 1010</t>
  </si>
  <si>
    <t>Paddy Satayu  10 Kg</t>
  </si>
  <si>
    <t>Paddy Suma 10 Kg</t>
  </si>
  <si>
    <t>Paddy Zordar 10 Kg</t>
  </si>
  <si>
    <t>Genhu Gw366</t>
  </si>
  <si>
    <t xml:space="preserve">3 months </t>
  </si>
  <si>
    <t>WHEAT SEEDS VEW-5001</t>
  </si>
  <si>
    <t>Wheat 40</t>
  </si>
  <si>
    <t>Wheet 1544</t>
  </si>
  <si>
    <t>Wheat ( Genhu ) 273</t>
  </si>
  <si>
    <t>Wheat ( Genhu ) 30 KG</t>
  </si>
  <si>
    <t>Wheat (Genhu ) Lok -1</t>
  </si>
  <si>
    <t>Wheat Hi 1544 Sarwati</t>
  </si>
  <si>
    <t>vegetables</t>
  </si>
  <si>
    <t xml:space="preserve">Brinjal </t>
  </si>
  <si>
    <t xml:space="preserve">Rabi, Kharif, Zaid </t>
  </si>
  <si>
    <t>Brinjal Kanika</t>
  </si>
  <si>
    <t>Brinjal Poonam</t>
  </si>
  <si>
    <t>Brinjal  Sachin</t>
  </si>
  <si>
    <t>Brinjal VNR 125</t>
  </si>
  <si>
    <t>Brinjal VNR 212</t>
  </si>
  <si>
    <t>Birinjal Utkal</t>
  </si>
  <si>
    <t>Brinjal 1210</t>
  </si>
  <si>
    <t>Brinjal F1 Harsh</t>
  </si>
  <si>
    <t>Brinjal F1 Simran</t>
  </si>
  <si>
    <t>Brinjal Ajit 1</t>
  </si>
  <si>
    <t>Brinjal Samidha 10 Gm</t>
  </si>
  <si>
    <t>Brinjal Sweeker</t>
  </si>
  <si>
    <t>Bhindi</t>
  </si>
  <si>
    <t xml:space="preserve">Bhindi </t>
  </si>
  <si>
    <t xml:space="preserve">8 months </t>
  </si>
  <si>
    <t xml:space="preserve">Kharif, Zaid </t>
  </si>
  <si>
    <t>Bhindi Rani</t>
  </si>
  <si>
    <t>Bhindi Vinus</t>
  </si>
  <si>
    <t>Nirmal Bhindi</t>
  </si>
  <si>
    <t>Samrat Bhindi</t>
  </si>
  <si>
    <t>Bhindi Deepika</t>
  </si>
  <si>
    <t>Bhindi Suprgreen</t>
  </si>
  <si>
    <t>Bhindi Vnr Super Green</t>
  </si>
  <si>
    <t>Bhindi Ankur 250 Gm</t>
  </si>
  <si>
    <t>Bhindi Mayur</t>
  </si>
  <si>
    <t>Bhindi Namdhari F1</t>
  </si>
  <si>
    <t>Barbati</t>
  </si>
  <si>
    <t>Barbati Ankur Gomti</t>
  </si>
  <si>
    <t>Barbati CP 27</t>
  </si>
  <si>
    <t>Barbati Gomchi 1</t>
  </si>
  <si>
    <t>BARBATI 200</t>
  </si>
  <si>
    <t>Barbati Ruchi</t>
  </si>
  <si>
    <t>Barbati Sardar</t>
  </si>
  <si>
    <t>Barbati Taisita</t>
  </si>
  <si>
    <t>Tomoto</t>
  </si>
  <si>
    <t>Tomato Arvind</t>
  </si>
  <si>
    <t xml:space="preserve">Kharif, Rabi,Zaid </t>
  </si>
  <si>
    <t>Tomato  Laxmi</t>
  </si>
  <si>
    <t>Tomato Rakshak</t>
  </si>
  <si>
    <t>Tomato VNR 3348</t>
  </si>
  <si>
    <t>Tomato 3622</t>
  </si>
  <si>
    <t>Tomato Abhilash</t>
  </si>
  <si>
    <t>Tomato Arya</t>
  </si>
  <si>
    <t>Tomato F13335</t>
  </si>
  <si>
    <t>Tomato NVH</t>
  </si>
  <si>
    <t>Tomato Satyam</t>
  </si>
  <si>
    <t>Tomato Shree</t>
  </si>
  <si>
    <t>Tomato Subhuja</t>
  </si>
  <si>
    <t>Tomato Grren Indiya</t>
  </si>
  <si>
    <t>Tomato Hitom</t>
  </si>
  <si>
    <t xml:space="preserve">Chili </t>
  </si>
  <si>
    <t>Chili (Mirchi ) Seeds</t>
  </si>
  <si>
    <t>Ari Tej Gold</t>
  </si>
  <si>
    <t>Chili Sunidhi</t>
  </si>
  <si>
    <t>Chili Armon ( Mirchi )</t>
  </si>
  <si>
    <t>Chilli Ak 47</t>
  </si>
  <si>
    <t xml:space="preserve">Biiter Gourd </t>
  </si>
  <si>
    <t>Bitter Goard Karela 815</t>
  </si>
  <si>
    <t>Bitter Gourd  Express 10 Gm</t>
  </si>
  <si>
    <t>Bitter Gourd F1 Kanhaiya (Karela )</t>
  </si>
  <si>
    <t>Bitter Gourd F1 Kanhaiya Karela 10 Gm</t>
  </si>
  <si>
    <t>Bitter Gourd F1 Sagar</t>
  </si>
  <si>
    <t>Bitter Gourd F1 VNR -28 Karela</t>
  </si>
  <si>
    <t>Bitter Gourd F1 VNR -Nt 222 (Karela</t>
  </si>
  <si>
    <t>Bitter Gourd Karela VNR</t>
  </si>
  <si>
    <t>Karela</t>
  </si>
  <si>
    <t>Loki (Bottle Gourd)</t>
  </si>
  <si>
    <t>KADDU HARIT</t>
  </si>
  <si>
    <t>Lonki Nirmal</t>
  </si>
  <si>
    <t>Louki Anokhi</t>
  </si>
  <si>
    <t>Loki Seeds</t>
  </si>
  <si>
    <t>Gobhi (Cauliflower)</t>
  </si>
  <si>
    <t>Gobhi</t>
  </si>
  <si>
    <t>Gobhi Chandrika</t>
  </si>
  <si>
    <t>Gobhi Paudha</t>
  </si>
  <si>
    <t>Culiflower (Suhasin )</t>
  </si>
  <si>
    <t>Fhool  Gobhi 10 Gm</t>
  </si>
  <si>
    <t>Empire Caulower 10 Gm</t>
  </si>
  <si>
    <t>Matar (Peas)</t>
  </si>
  <si>
    <t>Matar Hari C10 Himalya</t>
  </si>
  <si>
    <t xml:space="preserve">Rabi </t>
  </si>
  <si>
    <t>Mater Madhuri</t>
  </si>
  <si>
    <t>Mater Ps</t>
  </si>
  <si>
    <t>Mater Sweet Syar</t>
  </si>
  <si>
    <t>PEAS GOLDIE</t>
  </si>
  <si>
    <t>Haramoti Pea 1 Kg</t>
  </si>
  <si>
    <t xml:space="preserve">Cucumber </t>
  </si>
  <si>
    <t>Kakdi Tasty</t>
  </si>
  <si>
    <t xml:space="preserve">Kharif &amp; Zaid </t>
  </si>
  <si>
    <t>Kakdi Green</t>
  </si>
  <si>
    <t>Kheera Ajit 99</t>
  </si>
  <si>
    <t>Kheera Jemni</t>
  </si>
  <si>
    <t>Kheera Nalini</t>
  </si>
  <si>
    <t xml:space="preserve">Lal Bhaaji </t>
  </si>
  <si>
    <t>Lal Bhaji Seeds</t>
  </si>
  <si>
    <t xml:space="preserve">6 monts </t>
  </si>
  <si>
    <t>LAL SAAG SATMAN 250</t>
  </si>
  <si>
    <t>LAL BHAJI 500 GM</t>
  </si>
  <si>
    <t>Lal Bhaji Green</t>
  </si>
  <si>
    <t>PALK BHAJI</t>
  </si>
  <si>
    <t xml:space="preserve">Papaya </t>
  </si>
  <si>
    <t>Papaya Seed (Redglory ) 10 Gms</t>
  </si>
  <si>
    <t>Papya Seeds Red Green 10 Gms</t>
  </si>
  <si>
    <t>Papita 786</t>
  </si>
  <si>
    <t>Watermelon</t>
  </si>
  <si>
    <t>Madhuri /Tarbuj</t>
  </si>
  <si>
    <t>Tarbuj Namdhari</t>
  </si>
  <si>
    <t>Tarbuj Naman</t>
  </si>
  <si>
    <t>Corriander</t>
  </si>
  <si>
    <t>Dhaniya Patti Beej</t>
  </si>
  <si>
    <t xml:space="preserve">12 months </t>
  </si>
  <si>
    <t xml:space="preserve">Rabi &amp; Zaid </t>
  </si>
  <si>
    <t>Dhaniya Sagar</t>
  </si>
  <si>
    <t>DHANIYA SUPR GREEN</t>
  </si>
  <si>
    <t xml:space="preserve">Others </t>
  </si>
  <si>
    <t>Autumn Coriander</t>
  </si>
  <si>
    <t>Barseem Ghas</t>
  </si>
  <si>
    <t>CFCOL LUCKY TRD 175</t>
  </si>
  <si>
    <t>Chuknadr</t>
  </si>
  <si>
    <t>Clasterbean 40</t>
  </si>
  <si>
    <t>Dolichasbem No3 (Payl )</t>
  </si>
  <si>
    <t>Drumstick Seeds Kaddu</t>
  </si>
  <si>
    <t>Gajar 2</t>
  </si>
  <si>
    <t>Ghuiya Beej</t>
  </si>
  <si>
    <t>Gilki 2</t>
  </si>
  <si>
    <t>Jummis Ball</t>
  </si>
  <si>
    <t>Muli Beej</t>
  </si>
  <si>
    <t>Muli Chetki 250 Gm</t>
  </si>
  <si>
    <t>Mushroom Beej</t>
  </si>
  <si>
    <t>PUMPKIN (KADDU )</t>
  </si>
  <si>
    <t>Pumpkin F1 VNR -P6 (Kaddu )</t>
  </si>
  <si>
    <t>Pushpraj ( Genda Fhool )</t>
  </si>
  <si>
    <t>Pyaj Beej</t>
  </si>
  <si>
    <t>Sem 40</t>
  </si>
  <si>
    <t>Sponge Gorud F1vnr 103 10gm</t>
  </si>
  <si>
    <t>Suran</t>
  </si>
  <si>
    <t>Pesticide/ Fertilizer name</t>
  </si>
  <si>
    <t>Used for which commodity</t>
  </si>
  <si>
    <t>Shelf Life (months)</t>
  </si>
  <si>
    <t>Pesticide</t>
  </si>
  <si>
    <t>Agro - Microtone</t>
  </si>
  <si>
    <t xml:space="preserve">vegetable </t>
  </si>
  <si>
    <t>12 months</t>
  </si>
  <si>
    <t>ANKURBAN</t>
  </si>
  <si>
    <t xml:space="preserve">Paddy </t>
  </si>
  <si>
    <t>Arow Agro Culture AZ -016</t>
  </si>
  <si>
    <t xml:space="preserve">All commodities </t>
  </si>
  <si>
    <t>Avancer Glow 600 Gm</t>
  </si>
  <si>
    <t>Vegetables</t>
  </si>
  <si>
    <t>Brique 500 Ml</t>
  </si>
  <si>
    <t>Cuprofix  1kg</t>
  </si>
  <si>
    <t xml:space="preserve">Paddy, vegetables </t>
  </si>
  <si>
    <t>Doom 500 Ml</t>
  </si>
  <si>
    <t xml:space="preserve">Vegetables </t>
  </si>
  <si>
    <t>Imida Gold</t>
  </si>
  <si>
    <t xml:space="preserve">chilli </t>
  </si>
  <si>
    <t>Lancer Gold 500 Gm2</t>
  </si>
  <si>
    <t>Minister 40 % 500 Ml</t>
  </si>
  <si>
    <t>Pipronil</t>
  </si>
  <si>
    <t>Sardar 909</t>
  </si>
  <si>
    <t>Silwet Gold 100 Ml</t>
  </si>
  <si>
    <t xml:space="preserve">36 months </t>
  </si>
  <si>
    <t>Sorter 250 Gm</t>
  </si>
  <si>
    <t>Uniquat  1 Ltr</t>
  </si>
  <si>
    <t>Uthane Advance</t>
  </si>
  <si>
    <t>Vesta</t>
  </si>
  <si>
    <t>4 in One 500 Ml</t>
  </si>
  <si>
    <t xml:space="preserve">Vegetable, Paddy </t>
  </si>
  <si>
    <t>Accetimprid Maizik</t>
  </si>
  <si>
    <t>AVANCER GLOW 600</t>
  </si>
  <si>
    <t>Bawestin</t>
  </si>
  <si>
    <t xml:space="preserve">Multicrop </t>
  </si>
  <si>
    <t xml:space="preserve">24 months </t>
  </si>
  <si>
    <t>Chunoti</t>
  </si>
  <si>
    <t>CUPROFIX 1 GK</t>
  </si>
  <si>
    <t xml:space="preserve">Paddy, vegetable </t>
  </si>
  <si>
    <t>Lancergold 100 Gm</t>
  </si>
  <si>
    <t>Lancergord 1 Kg</t>
  </si>
  <si>
    <t>MACARENA 1 LTR</t>
  </si>
  <si>
    <t>Roco 250</t>
  </si>
  <si>
    <t>Rogar</t>
  </si>
  <si>
    <t>Saaf 100 Gm</t>
  </si>
  <si>
    <t>Saaf  500</t>
  </si>
  <si>
    <t>Silvet Gold 250 Ml</t>
  </si>
  <si>
    <t>SILVET GOLD 500 ML</t>
  </si>
  <si>
    <t>Ulala 500</t>
  </si>
  <si>
    <t>Visma 240</t>
  </si>
  <si>
    <t>19;19;19 NPK</t>
  </si>
  <si>
    <t>Actara /1</t>
  </si>
  <si>
    <t>Agwmin Max 1</t>
  </si>
  <si>
    <t xml:space="preserve">vegetables </t>
  </si>
  <si>
    <t>Alika</t>
  </si>
  <si>
    <t>Amistar Top</t>
  </si>
  <si>
    <t>A Motox Phorate</t>
  </si>
  <si>
    <t>Arow Agro Microtone MB - 013</t>
  </si>
  <si>
    <t>Arow - Not Out NA -016</t>
  </si>
  <si>
    <t>Avenue</t>
  </si>
  <si>
    <t>Azotobacter</t>
  </si>
  <si>
    <t>Multicrop (pulses)</t>
  </si>
  <si>
    <t>Azotobacter Culture</t>
  </si>
  <si>
    <t>Multicrop (Pulses)</t>
  </si>
  <si>
    <t>Cocopit</t>
  </si>
  <si>
    <t>Maicoraijma</t>
  </si>
  <si>
    <t>vegetables (Potato)</t>
  </si>
  <si>
    <t>Mega Zinc</t>
  </si>
  <si>
    <t>multicrop (Paddy)</t>
  </si>
  <si>
    <t>Micro Nutrient</t>
  </si>
  <si>
    <t>NPK 10-00-50</t>
  </si>
  <si>
    <t>Npk 28:28</t>
  </si>
  <si>
    <t>Novino Zink</t>
  </si>
  <si>
    <t>Osodrma</t>
  </si>
  <si>
    <t>Potash</t>
  </si>
  <si>
    <t xml:space="preserve">18 months </t>
  </si>
  <si>
    <t>PSB CULTURE</t>
  </si>
  <si>
    <t>Raizoviyam Cultucr</t>
  </si>
  <si>
    <t>Raizoviyam Cultucr  1</t>
  </si>
  <si>
    <t>Samrodhhi Zinc</t>
  </si>
  <si>
    <t>Solanaceae</t>
  </si>
  <si>
    <t>Traicodrama Cultucr</t>
  </si>
  <si>
    <t>Boron</t>
  </si>
  <si>
    <t>Calcium Nitrate</t>
  </si>
  <si>
    <t>CENTRAl /2</t>
  </si>
  <si>
    <t>Cymbush</t>
  </si>
  <si>
    <t>Dantotsu</t>
  </si>
  <si>
    <t>DAP</t>
  </si>
  <si>
    <t xml:space="preserve">Paddy &amp; wheat </t>
  </si>
  <si>
    <t>DAP Khad</t>
  </si>
  <si>
    <t>Faliear</t>
  </si>
  <si>
    <t>Ferrous Sulphate</t>
  </si>
  <si>
    <t>Hoshi</t>
  </si>
  <si>
    <t>Isabion</t>
  </si>
  <si>
    <t>Macarana</t>
  </si>
  <si>
    <t>MAGNESIUM SULPHATE</t>
  </si>
  <si>
    <t>MAP (12:61:00)</t>
  </si>
  <si>
    <t>Nativo</t>
  </si>
  <si>
    <t>No Problem</t>
  </si>
  <si>
    <t>NPK (0052-34)</t>
  </si>
  <si>
    <t>Parmit 1</t>
  </si>
  <si>
    <t>PN (13:00:45 )</t>
  </si>
  <si>
    <t>PS (00-00-50)</t>
  </si>
  <si>
    <t>Rakhad Khad</t>
  </si>
  <si>
    <t>Ratan Fungicide</t>
  </si>
  <si>
    <t>Ridomil Gold</t>
  </si>
  <si>
    <t>Shathi</t>
  </si>
  <si>
    <t>SSP Powder</t>
  </si>
  <si>
    <t>SWASTHIK 44-2</t>
  </si>
  <si>
    <t>SWASTHIK -44-3</t>
  </si>
  <si>
    <t>18 months</t>
  </si>
  <si>
    <t>Governance Plan</t>
  </si>
  <si>
    <t>Process</t>
  </si>
  <si>
    <t>CEO/Store Manager</t>
  </si>
  <si>
    <t>PRADAN Team</t>
  </si>
  <si>
    <t>Data Collection &amp; entry</t>
  </si>
  <si>
    <t>Record information on the Data collection templates:
1. FPO Warehouse- Grains/Pulses/Oil seeds/Spices/Vegetables
2. FPO Warehouse- Fertilizer/Pesticides</t>
  </si>
  <si>
    <t>Checking of data collection sheets on monthly basis by team lead (location wise)</t>
  </si>
  <si>
    <t>Data validation &amp; analysis</t>
  </si>
  <si>
    <t>Verification/validation of input sheets by FPO Manager on weekly basis​
​</t>
  </si>
  <si>
    <t>Review of data collection sheets (Input/output) by PRADAN Team on monthly basis</t>
  </si>
  <si>
    <t>Review &amp; reporting</t>
  </si>
  <si>
    <t>Review of input/output sheets by FPO Manager on weekly basis to check the errors</t>
  </si>
  <si>
    <t>Review along with FPO manger &amp; Team members on the status of inventory</t>
  </si>
  <si>
    <t>Escalation plan</t>
  </si>
  <si>
    <t>Details ​</t>
  </si>
  <si>
    <t>Level 1 ​</t>
  </si>
  <si>
    <t>Level 2 ​</t>
  </si>
  <si>
    <t>Level 3​</t>
  </si>
  <si>
    <t>Owner ​</t>
  </si>
  <si>
    <t>Mr. Umesh Soni​</t>
  </si>
  <si>
    <t>Role ​</t>
  </si>
  <si>
    <t>FPO Manager​/CEO</t>
  </si>
  <si>
    <t>Team Lead-PRADAN (Mandla location)​</t>
  </si>
  <si>
    <t>MIS Officer (Mandla Location)​</t>
  </si>
  <si>
    <t>Email ID ​</t>
  </si>
  <si>
    <t>umesh.soni15@gmail.com ​
mwgpcl2016@gmail.com</t>
  </si>
  <si>
    <t>​</t>
  </si>
  <si>
    <t>Contact # ​</t>
  </si>
  <si>
    <t>9406773279​</t>
  </si>
  <si>
    <r>
      <t>Categories</t>
    </r>
    <r>
      <rPr>
        <sz val="10"/>
        <color rgb="FF073262"/>
        <rFont val="Calibri"/>
        <family val="2"/>
      </rPr>
      <t>​</t>
    </r>
  </si>
  <si>
    <r>
      <t>WHEN</t>
    </r>
    <r>
      <rPr>
        <sz val="10"/>
        <color rgb="FF073262"/>
        <rFont val="Calibri"/>
        <family val="2"/>
      </rPr>
      <t>​</t>
    </r>
    <r>
      <rPr>
        <b/>
        <sz val="10"/>
        <color rgb="FF002060"/>
        <rFont val="Calibri"/>
        <family val="2"/>
      </rPr>
      <t xml:space="preserve">
Item/ Process Step​</t>
    </r>
  </si>
  <si>
    <r>
      <t>WHAT</t>
    </r>
    <r>
      <rPr>
        <sz val="10"/>
        <color rgb="FF073262"/>
        <rFont val="Calibri"/>
        <family val="2"/>
      </rPr>
      <t>​</t>
    </r>
    <r>
      <rPr>
        <b/>
        <sz val="10"/>
        <color rgb="FF002060"/>
        <rFont val="Calibri"/>
        <family val="2"/>
      </rPr>
      <t xml:space="preserve">
Potential Failure Mode (Risks)​</t>
    </r>
  </si>
  <si>
    <r>
      <t>Potential Effect(s) of Failure</t>
    </r>
    <r>
      <rPr>
        <sz val="10"/>
        <color rgb="FF073262"/>
        <rFont val="Calibri"/>
        <family val="2"/>
      </rPr>
      <t>​</t>
    </r>
  </si>
  <si>
    <r>
      <t>WHY</t>
    </r>
    <r>
      <rPr>
        <sz val="10"/>
        <color rgb="FF073262"/>
        <rFont val="Calibri"/>
        <family val="2"/>
      </rPr>
      <t>​</t>
    </r>
    <r>
      <rPr>
        <b/>
        <sz val="10"/>
        <color rgb="FF002060"/>
        <rFont val="Calibri"/>
        <family val="2"/>
      </rPr>
      <t xml:space="preserve">
Potential Cause(s) of Failure​</t>
    </r>
  </si>
  <si>
    <r>
      <t>Mitigation plan</t>
    </r>
    <r>
      <rPr>
        <sz val="10"/>
        <color rgb="FF073262"/>
        <rFont val="Calibri"/>
        <family val="2"/>
      </rPr>
      <t>​</t>
    </r>
  </si>
  <si>
    <r>
      <t>Tracker- Inventory Management &amp; Quality Control FPC
1. FPO Warehouse-</t>
    </r>
    <r>
      <rPr>
        <sz val="10"/>
        <color rgb="FF002060"/>
        <rFont val="Calibri"/>
        <family val="2"/>
      </rPr>
      <t xml:space="preserve"> Grains/Pulses/Oil seeds/ Spices/ Vegetables
</t>
    </r>
    <r>
      <rPr>
        <b/>
        <sz val="10"/>
        <color rgb="FF002060"/>
        <rFont val="Calibri"/>
        <family val="2"/>
      </rPr>
      <t>2. FPO Warehouse-</t>
    </r>
    <r>
      <rPr>
        <sz val="10"/>
        <color rgb="FF002060"/>
        <rFont val="Calibri"/>
        <family val="2"/>
      </rPr>
      <t xml:space="preserve"> Fertilizer/Pesticides</t>
    </r>
  </si>
  <si>
    <r>
      <t>Data Collection </t>
    </r>
    <r>
      <rPr>
        <sz val="10"/>
        <color rgb="FF073262"/>
        <rFont val="Calibri"/>
        <family val="2"/>
      </rPr>
      <t>​</t>
    </r>
  </si>
  <si>
    <r>
      <t xml:space="preserve">1. Insufficient data collection
2. </t>
    </r>
    <r>
      <rPr>
        <sz val="10"/>
        <color rgb="FF073262"/>
        <rFont val="Calibri"/>
        <family val="2"/>
      </rPr>
      <t>​</t>
    </r>
    <r>
      <rPr>
        <sz val="10"/>
        <color rgb="FF002060"/>
        <rFont val="Calibri"/>
        <family val="2"/>
      </rPr>
      <t xml:space="preserve">Incorrect data collection &amp; entry​
3. Data storage may  become time consuming​
4. Delay in tabulation and analysis of data​
5. Capacity of staffs for data entry &amp; processing​
</t>
    </r>
  </si>
  <si>
    <r>
      <t>1. Data variance (actual vs virtual) </t>
    </r>
    <r>
      <rPr>
        <sz val="10"/>
        <color rgb="FF073262"/>
        <rFont val="Calibri"/>
        <family val="2"/>
      </rPr>
      <t>​</t>
    </r>
    <r>
      <rPr>
        <sz val="10"/>
        <color rgb="FF002060"/>
        <rFont val="Calibri"/>
        <family val="2"/>
      </rPr>
      <t xml:space="preserve">
2. Accuracy in Data analysis​</t>
    </r>
  </si>
  <si>
    <r>
      <t>1. Trained staffs for data entry &amp; processing</t>
    </r>
    <r>
      <rPr>
        <sz val="10"/>
        <color rgb="FF073262"/>
        <rFont val="Calibri"/>
        <family val="2"/>
      </rPr>
      <t xml:space="preserve">​
2. </t>
    </r>
    <r>
      <rPr>
        <sz val="10"/>
        <color rgb="FF002060"/>
        <rFont val="Calibri"/>
        <family val="2"/>
      </rPr>
      <t>Unified system of data feeding not followed​
3. TAT for data collection process​
4. Manual data entry​
5. Not following the process maps &amp; steps​</t>
    </r>
  </si>
  <si>
    <r>
      <t>1. Governance structure for timely review of data collection process by FPO Manager/ PRADAN team</t>
    </r>
    <r>
      <rPr>
        <sz val="10"/>
        <color rgb="FF073262"/>
        <rFont val="Calibri"/>
        <family val="2"/>
      </rPr>
      <t>​
2. Orientation &amp; refresher training of FPO Staff/Store Manager on inventory management process and data collection process
3. Inventory management tracker will be integrated in centralized ERP system post pilot</t>
    </r>
  </si>
  <si>
    <r>
      <t>Data Validation &amp; analysis</t>
    </r>
    <r>
      <rPr>
        <sz val="10"/>
        <color rgb="FF073262"/>
        <rFont val="Calibri"/>
        <family val="2"/>
      </rPr>
      <t>​</t>
    </r>
  </si>
  <si>
    <r>
      <t>Data reporting</t>
    </r>
    <r>
      <rPr>
        <sz val="10"/>
        <color rgb="FF073262"/>
        <rFont val="Calibri"/>
        <family val="2"/>
      </rPr>
      <t>​</t>
    </r>
  </si>
  <si>
    <t>Agro +G1:G79- Microtone</t>
  </si>
  <si>
    <t>Oil Seeds</t>
  </si>
  <si>
    <t>Umesh Yadav</t>
  </si>
  <si>
    <t>Bajra</t>
  </si>
  <si>
    <t>Vegetable</t>
  </si>
  <si>
    <t>Barley</t>
  </si>
  <si>
    <t>Fruits</t>
  </si>
  <si>
    <t>Spices</t>
  </si>
  <si>
    <t>Jowar</t>
  </si>
  <si>
    <t>Maize</t>
  </si>
  <si>
    <t>Gram</t>
  </si>
  <si>
    <t>Ragi</t>
  </si>
  <si>
    <t>Masoor</t>
  </si>
  <si>
    <t>Mustard seed</t>
  </si>
  <si>
    <t>Sesame seed</t>
  </si>
  <si>
    <t>Soyabean</t>
  </si>
  <si>
    <t>Sunflower seed</t>
  </si>
  <si>
    <t>Ajwain</t>
  </si>
  <si>
    <t xml:space="preserve">Black Pepper </t>
  </si>
  <si>
    <t>Cardamoms</t>
  </si>
  <si>
    <t>Cloves</t>
  </si>
  <si>
    <t>Ginger</t>
  </si>
  <si>
    <t>Fennel seed</t>
  </si>
  <si>
    <t>Red chilli</t>
  </si>
  <si>
    <t>Tejpata</t>
  </si>
  <si>
    <t>Turmeric</t>
  </si>
  <si>
    <t>Tomato</t>
  </si>
  <si>
    <t>Product Code</t>
  </si>
  <si>
    <t>Narmada Self Reliant Farmers Producers Company ltd. - Kutaily Mandla.</t>
  </si>
  <si>
    <t>Hybrid maize</t>
  </si>
  <si>
    <t>Distribution date</t>
  </si>
  <si>
    <t>Return value</t>
  </si>
  <si>
    <t>Oil seeds</t>
  </si>
  <si>
    <t>Fertlizer</t>
  </si>
  <si>
    <t>Pesticides</t>
  </si>
  <si>
    <t>Total Distributed volume</t>
  </si>
  <si>
    <t>Total distribution details</t>
  </si>
  <si>
    <t>No</t>
  </si>
  <si>
    <t>Beans</t>
  </si>
  <si>
    <t>Hybrid Maize</t>
  </si>
  <si>
    <t xml:space="preserve">Karela/Biiter Gourd </t>
  </si>
  <si>
    <t>Sharbati</t>
  </si>
  <si>
    <t>Chilli</t>
  </si>
  <si>
    <t>Barbati CP 27 F1</t>
  </si>
  <si>
    <t>Barbati Ankur Gomti(Reserch)</t>
  </si>
  <si>
    <t>Bhindi Rani(Research)</t>
  </si>
  <si>
    <t>19:19:19 NPK</t>
  </si>
  <si>
    <t>Commodity Type</t>
  </si>
  <si>
    <t>Not Applicable</t>
  </si>
  <si>
    <t>Zaid</t>
  </si>
  <si>
    <t>NA</t>
  </si>
  <si>
    <t>`</t>
  </si>
  <si>
    <t>Sanvex SP</t>
  </si>
  <si>
    <t xml:space="preserve">Sold Volume/
Quantity </t>
  </si>
  <si>
    <t>Organic Fertilizer</t>
  </si>
  <si>
    <t>Sun Bio Mounus</t>
  </si>
  <si>
    <t>Sun Bio Compact</t>
  </si>
  <si>
    <t>Sun Bio Vam</t>
  </si>
  <si>
    <t>Sun Bio Derma</t>
  </si>
  <si>
    <t>Fungicide</t>
  </si>
  <si>
    <t>Saaf</t>
  </si>
  <si>
    <t>Kailash Seed KSP 110</t>
  </si>
  <si>
    <t>Green peas</t>
  </si>
  <si>
    <t>Shree Manalaxmi Onion Seeds</t>
  </si>
  <si>
    <t>Onion</t>
  </si>
  <si>
    <t>Yradlong Beans</t>
  </si>
  <si>
    <t>Kalash Seed Radish Koren</t>
  </si>
  <si>
    <t>Radish Koren</t>
  </si>
  <si>
    <t>Crop balancer (Grwoth Hermone)</t>
  </si>
  <si>
    <t>Vin Chi Vin</t>
  </si>
  <si>
    <t>Insecticide</t>
  </si>
  <si>
    <t>Sharp</t>
  </si>
  <si>
    <t>NPK</t>
  </si>
  <si>
    <t>Seminis Hybrid Tomato Seed</t>
  </si>
  <si>
    <t>Abhilash Tomato</t>
  </si>
  <si>
    <t>Raj Konga Beans</t>
  </si>
  <si>
    <t>Chili KSP 1467</t>
  </si>
  <si>
    <t>Chili</t>
  </si>
  <si>
    <t>Long Melon (Nagini)</t>
  </si>
  <si>
    <t>Indam Lal Amranthus</t>
  </si>
  <si>
    <t>Laal Saag</t>
  </si>
  <si>
    <t>Kagdi</t>
  </si>
  <si>
    <t>Seminis Watermelon</t>
  </si>
  <si>
    <t>Tycoon BR-112</t>
  </si>
  <si>
    <t>Bringle</t>
  </si>
  <si>
    <t>Hybrid Bringle No 992</t>
  </si>
  <si>
    <t>Rofex super</t>
  </si>
  <si>
    <r>
      <t xml:space="preserve">Current Stock 
</t>
    </r>
    <r>
      <rPr>
        <b/>
        <sz val="9"/>
        <color theme="1"/>
        <rFont val="Calibri"/>
        <family val="2"/>
        <scheme val="minor"/>
      </rPr>
      <t>(वर्तमान स्टॉक कि स्थिति)</t>
    </r>
  </si>
  <si>
    <t>Packets</t>
  </si>
  <si>
    <t>Litre</t>
  </si>
  <si>
    <t>Mililitre</t>
  </si>
  <si>
    <t>Sonkul Agro Industries Pvt. Ltd.</t>
  </si>
  <si>
    <t>Kisan Beej  Ghar Waidhan</t>
  </si>
  <si>
    <t>vijay enterprises sarai</t>
  </si>
  <si>
    <t>Row Labels</t>
  </si>
  <si>
    <t>(All)</t>
  </si>
  <si>
    <t xml:space="preserve">Sum of Sold Volume/
Quantity </t>
  </si>
  <si>
    <t>Unit2</t>
  </si>
  <si>
    <t>Unit price(dummy data used for calculation)</t>
  </si>
  <si>
    <t>days to expire seg</t>
  </si>
  <si>
    <t>Value (Inventory loss in INR)</t>
  </si>
  <si>
    <t>Unit Price in INR
(dummy data)</t>
  </si>
  <si>
    <t>Incurred loss inr (Already expired)</t>
  </si>
  <si>
    <t>No. of products range</t>
  </si>
  <si>
    <t>&lt;30days</t>
  </si>
  <si>
    <t>31 days-45days</t>
  </si>
  <si>
    <t>46 days- 60 days</t>
  </si>
  <si>
    <t>&gt; 60days</t>
  </si>
  <si>
    <t>Potential loss inr (next 30-60 days)</t>
  </si>
  <si>
    <t>No. of left over products in High volume inventory &amp; not expired (top 5)</t>
  </si>
  <si>
    <t>Potential loss in next 30-60 days</t>
  </si>
  <si>
    <t>Loss incurred due to expiry</t>
  </si>
  <si>
    <t xml:space="preserve">&lt;30 </t>
  </si>
  <si>
    <t>&gt;60</t>
  </si>
  <si>
    <t>31-45</t>
  </si>
  <si>
    <t>46-60</t>
  </si>
  <si>
    <t>Count of Commodity/
Product  Name</t>
  </si>
  <si>
    <t>Column Labels</t>
  </si>
  <si>
    <t>Total</t>
  </si>
  <si>
    <t>Sum of Left over in Storage (In Kg/Packets)</t>
  </si>
  <si>
    <t xml:space="preserve">Current Stock 
</t>
  </si>
  <si>
    <t>(वर्तमान स्टॉक कि स्थिति)</t>
  </si>
  <si>
    <t>Left over product value (INR)</t>
  </si>
  <si>
    <t>Left over product value (INR)
Total amount</t>
  </si>
  <si>
    <t>Current inventory product value (INR)
Total amount</t>
  </si>
  <si>
    <t>Product return in mentioed days</t>
  </si>
  <si>
    <t>Yes</t>
  </si>
  <si>
    <t>days to return range</t>
  </si>
  <si>
    <t>Count of Returnable product</t>
  </si>
  <si>
    <t>#VALUE!</t>
  </si>
  <si>
    <t>Product expiray range in days</t>
  </si>
  <si>
    <t>Product return in days (range)</t>
  </si>
  <si>
    <t>Crop balancer (Growth Hermone)</t>
  </si>
  <si>
    <t>Financial status of current inventory</t>
  </si>
  <si>
    <t>Top 5 left over products in Inventory</t>
  </si>
  <si>
    <t>No. of products in expiring in next mentioed days (Range)</t>
  </si>
  <si>
    <t>No. of returnable products in next mentioned days (Range of days)</t>
  </si>
  <si>
    <t>FPO 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</si>
</sst>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4009]\ * #,##0.00_ ;_ [$₹-4009]\ * \-#,##0.00_ ;_ [$₹-4009]\ * &quot;-&quot;??_ ;_ @_ "/>
  </numFmts>
  <fonts count="36" x14ac:knownFonts="1">
    <font>
      <sz val="11"/>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9"/>
      <color theme="1"/>
      <name val="Calibri"/>
      <family val="2"/>
      <scheme val="minor"/>
    </font>
    <font>
      <b/>
      <sz val="10"/>
      <color rgb="FF002060"/>
      <name val="Calibri"/>
      <family val="2"/>
      <scheme val="minor"/>
    </font>
    <font>
      <sz val="10"/>
      <color rgb="FF002060"/>
      <name val="Calibri"/>
      <family val="2"/>
      <scheme val="minor"/>
    </font>
    <font>
      <i/>
      <sz val="10"/>
      <color rgb="FF000000"/>
      <name val="Calibri"/>
      <family val="2"/>
    </font>
    <font>
      <sz val="10"/>
      <color rgb="FF000000"/>
      <name val="Calibri"/>
      <family val="2"/>
    </font>
    <font>
      <sz val="8"/>
      <name val="Calibri"/>
      <family val="2"/>
      <scheme val="minor"/>
    </font>
    <font>
      <b/>
      <sz val="11"/>
      <color rgb="FF002060"/>
      <name val="Calibri"/>
      <family val="2"/>
      <scheme val="minor"/>
    </font>
    <font>
      <b/>
      <sz val="11"/>
      <color theme="1"/>
      <name val="Calibri"/>
      <family val="2"/>
      <scheme val="minor"/>
    </font>
    <font>
      <b/>
      <i/>
      <sz val="18"/>
      <color theme="0"/>
      <name val="Calibri"/>
      <family val="2"/>
      <scheme val="minor"/>
    </font>
    <font>
      <b/>
      <i/>
      <sz val="11"/>
      <color theme="1"/>
      <name val="Calibri"/>
      <family val="2"/>
      <scheme val="minor"/>
    </font>
    <font>
      <sz val="14"/>
      <color rgb="FF000000"/>
      <name val="Times New Roman"/>
      <family val="1"/>
    </font>
    <font>
      <b/>
      <sz val="14"/>
      <color rgb="FF002060"/>
      <name val="Calibri"/>
      <family val="2"/>
      <scheme val="minor"/>
    </font>
    <font>
      <u/>
      <sz val="11"/>
      <color theme="1"/>
      <name val="Calibri"/>
      <family val="2"/>
      <scheme val="minor"/>
    </font>
    <font>
      <u/>
      <sz val="11"/>
      <color theme="10"/>
      <name val="Calibri"/>
      <family val="2"/>
      <scheme val="minor"/>
    </font>
    <font>
      <sz val="10"/>
      <color rgb="FF073262"/>
      <name val="Calibri"/>
      <family val="2"/>
    </font>
    <font>
      <u/>
      <sz val="10"/>
      <color theme="10"/>
      <name val="Calibri"/>
      <family val="2"/>
      <scheme val="minor"/>
    </font>
    <font>
      <b/>
      <sz val="10"/>
      <color rgb="FF002060"/>
      <name val="Calibri"/>
      <family val="2"/>
    </font>
    <font>
      <b/>
      <sz val="12"/>
      <color theme="0"/>
      <name val="Calibri"/>
      <family val="2"/>
      <scheme val="minor"/>
    </font>
    <font>
      <sz val="12"/>
      <color theme="0"/>
      <name val="Calibri"/>
      <family val="2"/>
      <scheme val="minor"/>
    </font>
    <font>
      <sz val="10"/>
      <color rgb="FF002060"/>
      <name val="Calibri"/>
      <family val="2"/>
    </font>
    <font>
      <sz val="11"/>
      <color rgb="FF000000"/>
      <name val="Calibri"/>
      <family val="2"/>
    </font>
    <font>
      <b/>
      <i/>
      <sz val="16"/>
      <color theme="0"/>
      <name val="Calibri"/>
      <family val="2"/>
      <scheme val="minor"/>
    </font>
    <font>
      <b/>
      <sz val="10"/>
      <name val="Calibri"/>
      <family val="2"/>
      <scheme val="minor"/>
    </font>
    <font>
      <sz val="10"/>
      <name val="Calibri"/>
      <family val="2"/>
      <scheme val="minor"/>
    </font>
    <font>
      <sz val="10"/>
      <name val="Calibri"/>
      <family val="2"/>
    </font>
    <font>
      <b/>
      <sz val="10"/>
      <name val="Calibri"/>
      <family val="2"/>
    </font>
    <font>
      <b/>
      <sz val="10"/>
      <color rgb="FF000000"/>
      <name val="Calibri"/>
      <family val="2"/>
    </font>
    <font>
      <b/>
      <sz val="9"/>
      <color theme="1"/>
      <name val="Calibri"/>
      <family val="2"/>
      <scheme val="minor"/>
    </font>
    <font>
      <sz val="11"/>
      <color theme="1"/>
      <name val="Abadi"/>
      <family val="2"/>
    </font>
    <font>
      <b/>
      <sz val="8"/>
      <color theme="1"/>
      <name val="Calibri"/>
      <family val="2"/>
      <scheme val="minor"/>
    </font>
    <font>
      <b/>
      <sz val="14"/>
      <color theme="1"/>
      <name val="Calibri"/>
      <family val="2"/>
      <scheme val="minor"/>
    </font>
    <font>
      <b/>
      <sz val="12"/>
      <color theme="1"/>
      <name val="Calibri"/>
      <family val="2"/>
      <scheme val="minor"/>
    </font>
  </fonts>
  <fills count="2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0000"/>
        <bgColor indexed="64"/>
      </patternFill>
    </fill>
    <fill>
      <patternFill patternType="solid">
        <fgColor rgb="FFC6E0B4"/>
        <bgColor rgb="FF000000"/>
      </patternFill>
    </fill>
    <fill>
      <patternFill patternType="solid">
        <fgColor theme="9" tint="0.79998168889431442"/>
        <bgColor indexed="64"/>
      </patternFill>
    </fill>
    <fill>
      <patternFill patternType="solid">
        <fgColor theme="4" tint="0.59999389629810485"/>
        <bgColor indexed="64"/>
      </patternFill>
    </fill>
    <fill>
      <patternFill patternType="solid">
        <fgColor rgb="FF002060"/>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60C7D7"/>
        <bgColor indexed="64"/>
      </patternFill>
    </fill>
    <fill>
      <patternFill patternType="solid">
        <fgColor theme="4" tint="0.39997558519241921"/>
        <bgColor indexed="64"/>
      </patternFill>
    </fill>
    <fill>
      <patternFill patternType="solid">
        <fgColor rgb="FF00AECF"/>
        <bgColor indexed="64"/>
      </patternFill>
    </fill>
    <fill>
      <patternFill patternType="solid">
        <fgColor rgb="FFCBE3ED"/>
        <bgColor indexed="64"/>
      </patternFill>
    </fill>
    <fill>
      <patternFill patternType="solid">
        <fgColor rgb="FFE7F2F6"/>
        <bgColor indexed="64"/>
      </patternFill>
    </fill>
    <fill>
      <patternFill patternType="solid">
        <fgColor rgb="FF7030A0"/>
        <bgColor indexed="64"/>
      </patternFill>
    </fill>
    <fill>
      <patternFill patternType="solid">
        <fgColor rgb="FFFFC000"/>
        <bgColor indexed="64"/>
      </patternFill>
    </fill>
    <fill>
      <patternFill patternType="solid">
        <fgColor theme="0"/>
        <bgColor rgb="FF000000"/>
      </patternFill>
    </fill>
    <fill>
      <patternFill patternType="solid">
        <fgColor theme="8" tint="0.59999389629810485"/>
        <bgColor indexed="64"/>
      </patternFill>
    </fill>
    <fill>
      <patternFill patternType="solid">
        <fgColor theme="2" tint="-0.249977111117893"/>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3" fillId="0" borderId="0" applyFont="0" applyFill="0" applyBorder="0" applyAlignment="0" applyProtection="0"/>
    <xf numFmtId="0" fontId="17" fillId="0" borderId="0" applyNumberFormat="0" applyFill="0" applyBorder="0" applyAlignment="0" applyProtection="0"/>
  </cellStyleXfs>
  <cellXfs count="210">
    <xf numFmtId="0" fontId="0" fillId="0" borderId="0" xfId="0"/>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top"/>
    </xf>
    <xf numFmtId="15" fontId="1" fillId="0" borderId="0" xfId="0" applyNumberFormat="1" applyFont="1" applyAlignment="1">
      <alignment horizontal="center" vertical="top"/>
    </xf>
    <xf numFmtId="0" fontId="1" fillId="0" borderId="0" xfId="0" applyFont="1" applyAlignment="1">
      <alignment horizontal="center" vertical="top" wrapText="1"/>
    </xf>
    <xf numFmtId="0" fontId="1" fillId="0" borderId="0" xfId="0" applyFont="1" applyAlignment="1">
      <alignment horizontal="center"/>
    </xf>
    <xf numFmtId="0" fontId="2" fillId="3" borderId="0" xfId="0" applyFont="1" applyFill="1" applyAlignment="1">
      <alignment horizontal="center" vertical="top" wrapText="1"/>
    </xf>
    <xf numFmtId="0" fontId="1" fillId="3" borderId="0" xfId="0" applyFont="1" applyFill="1" applyAlignment="1">
      <alignment horizontal="center" vertical="top" wrapText="1"/>
    </xf>
    <xf numFmtId="0" fontId="6" fillId="0" borderId="1" xfId="0" applyFont="1" applyBorder="1" applyAlignment="1">
      <alignment vertical="top" wrapText="1"/>
    </xf>
    <xf numFmtId="0" fontId="6" fillId="0" borderId="1" xfId="0" applyFont="1" applyBorder="1" applyAlignment="1">
      <alignment horizontal="center" vertical="top" wrapText="1"/>
    </xf>
    <xf numFmtId="0" fontId="1" fillId="0" borderId="1" xfId="0" applyFont="1" applyBorder="1" applyAlignment="1">
      <alignment horizontal="center" vertical="top"/>
    </xf>
    <xf numFmtId="0" fontId="2" fillId="0" borderId="0" xfId="0" applyFont="1" applyAlignment="1">
      <alignment horizontal="center" vertical="top" wrapText="1"/>
    </xf>
    <xf numFmtId="0" fontId="7" fillId="0" borderId="0" xfId="0" applyFont="1" applyAlignment="1">
      <alignment horizontal="center" vertical="top"/>
    </xf>
    <xf numFmtId="0" fontId="7" fillId="0" borderId="0" xfId="0" applyFont="1" applyAlignment="1">
      <alignment horizontal="center" vertical="top" wrapText="1"/>
    </xf>
    <xf numFmtId="0" fontId="7" fillId="6" borderId="0" xfId="0" applyFont="1" applyFill="1" applyAlignment="1">
      <alignment horizontal="center" vertical="top" wrapText="1"/>
    </xf>
    <xf numFmtId="0" fontId="7" fillId="6" borderId="0" xfId="0" applyFont="1" applyFill="1" applyAlignment="1">
      <alignment horizontal="center" vertical="top"/>
    </xf>
    <xf numFmtId="0" fontId="8" fillId="0" borderId="0" xfId="0" applyFont="1" applyAlignment="1">
      <alignment horizontal="center" vertical="top" wrapText="1"/>
    </xf>
    <xf numFmtId="0" fontId="1" fillId="7" borderId="0" xfId="0" applyFont="1" applyFill="1" applyAlignment="1">
      <alignment horizontal="center" vertical="top" wrapText="1"/>
    </xf>
    <xf numFmtId="0" fontId="7" fillId="7" borderId="0" xfId="0" applyFont="1" applyFill="1" applyAlignment="1">
      <alignment horizontal="center" vertical="top" wrapText="1"/>
    </xf>
    <xf numFmtId="0" fontId="4" fillId="0" borderId="0" xfId="0" applyFont="1" applyAlignment="1">
      <alignment horizontal="center"/>
    </xf>
    <xf numFmtId="0" fontId="1" fillId="4" borderId="0" xfId="0" applyFont="1" applyFill="1" applyAlignment="1">
      <alignment horizontal="center" vertical="top"/>
    </xf>
    <xf numFmtId="0" fontId="2" fillId="8" borderId="0" xfId="0" applyFont="1" applyFill="1" applyAlignment="1">
      <alignment horizontal="center" vertical="top" wrapText="1"/>
    </xf>
    <xf numFmtId="0" fontId="2" fillId="0" borderId="0" xfId="0" applyFont="1" applyAlignment="1">
      <alignment horizontal="center" vertical="top"/>
    </xf>
    <xf numFmtId="0" fontId="1" fillId="2" borderId="0" xfId="0" applyFont="1" applyFill="1" applyAlignment="1">
      <alignment horizontal="center" vertical="top" wrapText="1"/>
    </xf>
    <xf numFmtId="0" fontId="1" fillId="2" borderId="0" xfId="0" applyFont="1" applyFill="1" applyAlignment="1">
      <alignment horizontal="center" vertical="top"/>
    </xf>
    <xf numFmtId="0" fontId="1" fillId="2" borderId="0" xfId="0" applyFont="1" applyFill="1" applyAlignment="1">
      <alignment horizontal="center"/>
    </xf>
    <xf numFmtId="0" fontId="0" fillId="2" borderId="0" xfId="0" applyFill="1" applyAlignment="1">
      <alignment horizontal="center"/>
    </xf>
    <xf numFmtId="0" fontId="0" fillId="2" borderId="0" xfId="0" applyFill="1"/>
    <xf numFmtId="0" fontId="0" fillId="0" borderId="1" xfId="0" applyBorder="1"/>
    <xf numFmtId="0" fontId="6" fillId="0" borderId="1" xfId="0" applyFont="1" applyBorder="1" applyAlignment="1">
      <alignment horizontal="center" vertical="top"/>
    </xf>
    <xf numFmtId="15" fontId="12" fillId="9" borderId="0" xfId="0" applyNumberFormat="1" applyFont="1" applyFill="1" applyAlignment="1">
      <alignment horizontal="center" vertical="top"/>
    </xf>
    <xf numFmtId="0" fontId="10" fillId="5" borderId="0" xfId="0" applyFont="1" applyFill="1" applyAlignment="1">
      <alignment horizontal="center"/>
    </xf>
    <xf numFmtId="0" fontId="11" fillId="11" borderId="0" xfId="0" applyFont="1" applyFill="1" applyAlignment="1">
      <alignment horizontal="center"/>
    </xf>
    <xf numFmtId="0" fontId="2" fillId="3" borderId="1" xfId="0" applyFont="1" applyFill="1" applyBorder="1" applyAlignment="1">
      <alignment horizontal="center" vertical="top" wrapText="1"/>
    </xf>
    <xf numFmtId="0" fontId="1" fillId="0" borderId="1" xfId="0" applyFont="1" applyBorder="1" applyAlignment="1">
      <alignment horizontal="center" vertical="top" wrapText="1"/>
    </xf>
    <xf numFmtId="15" fontId="1" fillId="0" borderId="1" xfId="0" applyNumberFormat="1" applyFont="1" applyBorder="1" applyAlignment="1">
      <alignment horizontal="center" vertical="top"/>
    </xf>
    <xf numFmtId="1" fontId="1" fillId="0" borderId="1" xfId="0" applyNumberFormat="1" applyFont="1" applyBorder="1" applyAlignment="1">
      <alignment horizontal="center" vertical="top"/>
    </xf>
    <xf numFmtId="15" fontId="1" fillId="2" borderId="1" xfId="0" applyNumberFormat="1" applyFont="1" applyFill="1" applyBorder="1" applyAlignment="1">
      <alignment horizontal="center" vertical="top"/>
    </xf>
    <xf numFmtId="0" fontId="2" fillId="0" borderId="1" xfId="0" applyFont="1" applyBorder="1" applyAlignment="1">
      <alignment horizontal="center" vertical="top"/>
    </xf>
    <xf numFmtId="0" fontId="1" fillId="0" borderId="1" xfId="0" applyFont="1" applyBorder="1" applyAlignment="1">
      <alignment horizontal="center"/>
    </xf>
    <xf numFmtId="15" fontId="1" fillId="0" borderId="1" xfId="0" applyNumberFormat="1" applyFont="1" applyBorder="1" applyAlignment="1">
      <alignment horizontal="center"/>
    </xf>
    <xf numFmtId="0" fontId="0" fillId="0" borderId="1" xfId="0" applyBorder="1" applyAlignment="1">
      <alignment horizontal="center" vertical="top"/>
    </xf>
    <xf numFmtId="0" fontId="0" fillId="0" borderId="1" xfId="0" applyBorder="1" applyAlignment="1">
      <alignment horizontal="center"/>
    </xf>
    <xf numFmtId="9" fontId="0" fillId="0" borderId="1" xfId="1" applyFont="1" applyBorder="1" applyAlignment="1">
      <alignment horizontal="center" vertical="top"/>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wrapText="1"/>
    </xf>
    <xf numFmtId="15" fontId="12" fillId="2" borderId="0" xfId="0" applyNumberFormat="1" applyFont="1" applyFill="1" applyAlignment="1">
      <alignment horizontal="center" vertical="top"/>
    </xf>
    <xf numFmtId="0" fontId="0" fillId="2" borderId="0" xfId="0" applyFill="1" applyAlignment="1">
      <alignment wrapText="1"/>
    </xf>
    <xf numFmtId="0" fontId="13" fillId="2" borderId="2" xfId="0" applyFont="1" applyFill="1" applyBorder="1" applyAlignment="1">
      <alignment horizontal="center" vertical="top" wrapText="1"/>
    </xf>
    <xf numFmtId="0" fontId="2" fillId="12" borderId="1" xfId="0" applyFont="1" applyFill="1" applyBorder="1" applyAlignment="1">
      <alignment horizontal="center" vertical="top" wrapText="1"/>
    </xf>
    <xf numFmtId="0" fontId="14" fillId="0" borderId="0" xfId="0" applyFont="1"/>
    <xf numFmtId="0" fontId="16" fillId="0" borderId="0" xfId="0" applyFont="1"/>
    <xf numFmtId="0" fontId="16" fillId="0" borderId="0" xfId="0" applyFont="1" applyAlignment="1">
      <alignment wrapText="1"/>
    </xf>
    <xf numFmtId="0" fontId="16" fillId="0" borderId="0" xfId="0" applyFont="1" applyAlignment="1">
      <alignment horizontal="center"/>
    </xf>
    <xf numFmtId="0" fontId="16" fillId="2" borderId="0" xfId="0" applyFont="1" applyFill="1"/>
    <xf numFmtId="0" fontId="1" fillId="2" borderId="1" xfId="0" applyFont="1" applyFill="1" applyBorder="1" applyAlignment="1">
      <alignment horizontal="center" vertical="top"/>
    </xf>
    <xf numFmtId="0" fontId="1" fillId="2" borderId="1" xfId="0" applyFont="1" applyFill="1" applyBorder="1" applyAlignment="1">
      <alignment horizontal="center"/>
    </xf>
    <xf numFmtId="0" fontId="0" fillId="2" borderId="1" xfId="0" applyFill="1" applyBorder="1" applyAlignment="1">
      <alignment horizontal="center"/>
    </xf>
    <xf numFmtId="1" fontId="0" fillId="0" borderId="1" xfId="0" applyNumberFormat="1" applyBorder="1" applyAlignment="1">
      <alignment horizontal="center"/>
    </xf>
    <xf numFmtId="9" fontId="0" fillId="0" borderId="1" xfId="1" applyFont="1" applyBorder="1" applyAlignment="1">
      <alignment horizontal="center"/>
    </xf>
    <xf numFmtId="0" fontId="0" fillId="2" borderId="1" xfId="0" applyFill="1" applyBorder="1"/>
    <xf numFmtId="0" fontId="2" fillId="13" borderId="1" xfId="0" applyFont="1" applyFill="1" applyBorder="1" applyAlignment="1">
      <alignment horizontal="center" vertical="top" wrapText="1"/>
    </xf>
    <xf numFmtId="0" fontId="6" fillId="0" borderId="1" xfId="0" applyFont="1" applyBorder="1" applyAlignment="1">
      <alignment horizontal="left" vertical="top" wrapText="1"/>
    </xf>
    <xf numFmtId="0" fontId="18" fillId="0" borderId="4" xfId="0" applyFont="1" applyBorder="1" applyAlignment="1">
      <alignment horizontal="left" vertical="top" wrapText="1"/>
    </xf>
    <xf numFmtId="0" fontId="18" fillId="0" borderId="4" xfId="0" applyFont="1" applyBorder="1" applyAlignment="1">
      <alignment vertical="top" wrapText="1"/>
    </xf>
    <xf numFmtId="0" fontId="19" fillId="0" borderId="4" xfId="2" applyFont="1" applyBorder="1" applyAlignment="1">
      <alignment horizontal="left" vertical="top" wrapText="1"/>
    </xf>
    <xf numFmtId="0" fontId="18" fillId="0" borderId="4" xfId="0" applyFont="1" applyBorder="1" applyAlignment="1">
      <alignment horizontal="center" vertical="top" wrapText="1"/>
    </xf>
    <xf numFmtId="0" fontId="20" fillId="14" borderId="4" xfId="0" applyFont="1" applyFill="1" applyBorder="1" applyAlignment="1">
      <alignment horizontal="center" vertical="center" wrapText="1"/>
    </xf>
    <xf numFmtId="0" fontId="5" fillId="15" borderId="1" xfId="0" applyFont="1" applyFill="1" applyBorder="1" applyAlignment="1">
      <alignment horizontal="center" vertical="top"/>
    </xf>
    <xf numFmtId="0" fontId="20" fillId="16" borderId="4" xfId="0" applyFont="1" applyFill="1" applyBorder="1" applyAlignment="1">
      <alignment horizontal="center" vertical="top" wrapText="1"/>
    </xf>
    <xf numFmtId="0" fontId="23" fillId="17" borderId="4" xfId="0" applyFont="1" applyFill="1" applyBorder="1" applyAlignment="1">
      <alignment horizontal="center" vertical="top" wrapText="1"/>
    </xf>
    <xf numFmtId="0" fontId="23" fillId="18" borderId="4" xfId="0" applyFont="1" applyFill="1" applyBorder="1" applyAlignment="1">
      <alignment horizontal="center" vertical="top" wrapText="1"/>
    </xf>
    <xf numFmtId="0" fontId="24" fillId="0" borderId="0" xfId="0" applyFont="1"/>
    <xf numFmtId="0" fontId="0" fillId="0" borderId="0" xfId="0" pivotButton="1"/>
    <xf numFmtId="0" fontId="0" fillId="5" borderId="0" xfId="0" applyFill="1"/>
    <xf numFmtId="0" fontId="0" fillId="19" borderId="0" xfId="0" applyFill="1"/>
    <xf numFmtId="0" fontId="1" fillId="2" borderId="1" xfId="0" applyFont="1" applyFill="1" applyBorder="1" applyAlignment="1">
      <alignment horizontal="center" vertical="top" wrapText="1"/>
    </xf>
    <xf numFmtId="0" fontId="2" fillId="2" borderId="1" xfId="0" applyFont="1" applyFill="1" applyBorder="1" applyAlignment="1">
      <alignment horizontal="center" vertical="top" wrapText="1"/>
    </xf>
    <xf numFmtId="0" fontId="0" fillId="20" borderId="0" xfId="0" applyFill="1"/>
    <xf numFmtId="0" fontId="2" fillId="2" borderId="0" xfId="0" applyFont="1" applyFill="1" applyAlignment="1">
      <alignment horizontal="center" vertical="top" wrapText="1"/>
    </xf>
    <xf numFmtId="15" fontId="25" fillId="9" borderId="0" xfId="0" applyNumberFormat="1" applyFont="1" applyFill="1" applyAlignment="1">
      <alignment horizontal="center" vertical="top"/>
    </xf>
    <xf numFmtId="0" fontId="0" fillId="0" borderId="0" xfId="0" applyAlignment="1">
      <alignment vertical="top"/>
    </xf>
    <xf numFmtId="0" fontId="1" fillId="0" borderId="0" xfId="0" applyFont="1"/>
    <xf numFmtId="0" fontId="26" fillId="2" borderId="0" xfId="0" applyFont="1" applyFill="1" applyAlignment="1">
      <alignment horizontal="center" vertical="top" wrapText="1"/>
    </xf>
    <xf numFmtId="0" fontId="28" fillId="2" borderId="0" xfId="0" applyFont="1" applyFill="1" applyAlignment="1">
      <alignment horizontal="center" vertical="top" wrapText="1"/>
    </xf>
    <xf numFmtId="0" fontId="27" fillId="2" borderId="0" xfId="0" applyFont="1" applyFill="1" applyAlignment="1">
      <alignment horizontal="center" vertical="top" wrapText="1"/>
    </xf>
    <xf numFmtId="0" fontId="28" fillId="21" borderId="0" xfId="0" applyFont="1" applyFill="1" applyAlignment="1">
      <alignment horizontal="center" vertical="top" wrapText="1"/>
    </xf>
    <xf numFmtId="0" fontId="27" fillId="2" borderId="0" xfId="0" applyFont="1" applyFill="1" applyAlignment="1">
      <alignment horizontal="center" wrapText="1"/>
    </xf>
    <xf numFmtId="0" fontId="1" fillId="2" borderId="0" xfId="0" applyFont="1" applyFill="1" applyAlignment="1">
      <alignment wrapText="1"/>
    </xf>
    <xf numFmtId="0" fontId="8" fillId="2" borderId="0" xfId="0" applyFont="1" applyFill="1" applyAlignment="1">
      <alignment horizontal="left" vertical="top" wrapText="1"/>
    </xf>
    <xf numFmtId="0" fontId="2" fillId="22" borderId="1" xfId="0" applyFont="1" applyFill="1" applyBorder="1" applyAlignment="1">
      <alignment horizontal="center" vertical="top" wrapText="1"/>
    </xf>
    <xf numFmtId="0" fontId="1" fillId="7" borderId="1" xfId="0" applyFont="1" applyFill="1" applyBorder="1" applyAlignment="1">
      <alignment horizontal="center" vertical="top" wrapText="1"/>
    </xf>
    <xf numFmtId="0" fontId="8" fillId="0" borderId="1" xfId="0" applyFont="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horizontal="center" vertical="top"/>
    </xf>
    <xf numFmtId="0" fontId="7" fillId="6" borderId="1" xfId="0" applyFont="1" applyFill="1" applyBorder="1" applyAlignment="1">
      <alignment horizontal="center" vertical="top"/>
    </xf>
    <xf numFmtId="1" fontId="1" fillId="0" borderId="1" xfId="0" applyNumberFormat="1" applyFont="1" applyBorder="1" applyAlignment="1">
      <alignment horizontal="center" vertical="top" wrapText="1"/>
    </xf>
    <xf numFmtId="0" fontId="8" fillId="2" borderId="1" xfId="0" applyFont="1" applyFill="1" applyBorder="1" applyAlignment="1">
      <alignment horizontal="center" vertical="top" wrapText="1"/>
    </xf>
    <xf numFmtId="0" fontId="28" fillId="21" borderId="1" xfId="0" applyFont="1" applyFill="1" applyBorder="1" applyAlignment="1">
      <alignment horizontal="center" vertical="top" wrapText="1"/>
    </xf>
    <xf numFmtId="0" fontId="28" fillId="2" borderId="1" xfId="0" applyFont="1" applyFill="1" applyBorder="1" applyAlignment="1">
      <alignment horizontal="center" vertical="top" wrapText="1"/>
    </xf>
    <xf numFmtId="0" fontId="27" fillId="2" borderId="1" xfId="0" applyFont="1" applyFill="1" applyBorder="1" applyAlignment="1">
      <alignment horizontal="center" vertical="top" wrapText="1"/>
    </xf>
    <xf numFmtId="0" fontId="26" fillId="2" borderId="1" xfId="0" applyFont="1" applyFill="1" applyBorder="1" applyAlignment="1">
      <alignment horizontal="center" vertical="top" wrapText="1"/>
    </xf>
    <xf numFmtId="0" fontId="2" fillId="2" borderId="1" xfId="0" applyFont="1" applyFill="1" applyBorder="1" applyAlignment="1">
      <alignment horizontal="center" vertical="top"/>
    </xf>
    <xf numFmtId="0" fontId="29" fillId="2" borderId="1" xfId="0" applyFont="1" applyFill="1" applyBorder="1" applyAlignment="1">
      <alignment horizontal="center" vertical="top" wrapText="1"/>
    </xf>
    <xf numFmtId="0" fontId="30" fillId="2" borderId="1" xfId="0" applyFont="1" applyFill="1" applyBorder="1" applyAlignment="1">
      <alignment horizontal="center" vertical="top" wrapText="1"/>
    </xf>
    <xf numFmtId="0" fontId="29" fillId="2" borderId="0" xfId="0" applyFont="1" applyFill="1" applyAlignment="1">
      <alignment horizontal="center" vertical="top" wrapText="1"/>
    </xf>
    <xf numFmtId="0" fontId="30" fillId="2" borderId="0" xfId="0" applyFont="1" applyFill="1" applyAlignment="1">
      <alignment horizontal="center" vertical="top" wrapText="1"/>
    </xf>
    <xf numFmtId="0" fontId="11" fillId="2" borderId="0" xfId="0" applyFont="1" applyFill="1" applyAlignment="1">
      <alignment horizontal="center"/>
    </xf>
    <xf numFmtId="0" fontId="0" fillId="23" borderId="0" xfId="0" applyFill="1"/>
    <xf numFmtId="15" fontId="12" fillId="23" borderId="0" xfId="0" applyNumberFormat="1" applyFont="1" applyFill="1" applyAlignment="1">
      <alignment horizontal="center" vertical="top"/>
    </xf>
    <xf numFmtId="0" fontId="0" fillId="23" borderId="0" xfId="0" applyFill="1" applyAlignment="1">
      <alignment wrapText="1"/>
    </xf>
    <xf numFmtId="0" fontId="13" fillId="23" borderId="2" xfId="0" applyFont="1" applyFill="1" applyBorder="1" applyAlignment="1">
      <alignment horizontal="center" vertical="top" wrapText="1"/>
    </xf>
    <xf numFmtId="0" fontId="0" fillId="23" borderId="0" xfId="0" applyFill="1" applyAlignment="1">
      <alignment horizontal="center"/>
    </xf>
    <xf numFmtId="15" fontId="25" fillId="9" borderId="0" xfId="0" applyNumberFormat="1" applyFont="1" applyFill="1" applyAlignment="1">
      <alignment horizontal="center" vertical="center"/>
    </xf>
    <xf numFmtId="15" fontId="1" fillId="0" borderId="1" xfId="0" applyNumberFormat="1" applyFont="1" applyBorder="1" applyAlignment="1">
      <alignment horizontal="center" vertical="top" wrapText="1"/>
    </xf>
    <xf numFmtId="15" fontId="1" fillId="0" borderId="1" xfId="1" applyNumberFormat="1" applyFont="1" applyBorder="1" applyAlignment="1">
      <alignment horizontal="center" vertical="top"/>
    </xf>
    <xf numFmtId="14" fontId="1" fillId="0" borderId="1" xfId="0" applyNumberFormat="1" applyFont="1" applyBorder="1" applyAlignment="1">
      <alignment horizontal="center" vertical="top"/>
    </xf>
    <xf numFmtId="0" fontId="4" fillId="2" borderId="1" xfId="0" applyFont="1" applyFill="1" applyBorder="1" applyAlignment="1">
      <alignment horizontal="center" vertical="top" wrapText="1"/>
    </xf>
    <xf numFmtId="15" fontId="1" fillId="2" borderId="1" xfId="0" applyNumberFormat="1" applyFont="1" applyFill="1" applyBorder="1" applyAlignment="1">
      <alignment horizontal="center" vertical="top" wrapText="1"/>
    </xf>
    <xf numFmtId="0" fontId="8" fillId="2" borderId="0" xfId="0" applyFont="1" applyFill="1" applyAlignment="1">
      <alignment horizontal="center" vertical="top" wrapText="1"/>
    </xf>
    <xf numFmtId="0" fontId="1" fillId="0" borderId="8" xfId="0" applyFont="1" applyBorder="1" applyAlignment="1">
      <alignment horizontal="center" vertical="top"/>
    </xf>
    <xf numFmtId="0" fontId="4" fillId="2" borderId="9" xfId="0" applyFont="1" applyFill="1" applyBorder="1" applyAlignment="1">
      <alignment horizontal="center" vertical="top" wrapText="1"/>
    </xf>
    <xf numFmtId="0" fontId="2" fillId="12" borderId="10" xfId="0" applyFont="1" applyFill="1" applyBorder="1" applyAlignment="1">
      <alignment horizontal="center" vertical="top" wrapText="1"/>
    </xf>
    <xf numFmtId="0" fontId="2" fillId="12" borderId="11" xfId="0" applyFont="1" applyFill="1" applyBorder="1" applyAlignment="1">
      <alignment horizontal="center" vertical="top" wrapText="1"/>
    </xf>
    <xf numFmtId="0" fontId="2" fillId="3" borderId="11" xfId="0" applyFont="1" applyFill="1" applyBorder="1" applyAlignment="1">
      <alignment horizontal="center" vertical="top" wrapText="1"/>
    </xf>
    <xf numFmtId="0" fontId="1" fillId="0" borderId="12" xfId="0" applyFont="1" applyBorder="1" applyAlignment="1">
      <alignment horizontal="center" vertical="top"/>
    </xf>
    <xf numFmtId="15" fontId="1" fillId="0" borderId="13" xfId="0" applyNumberFormat="1" applyFont="1" applyBorder="1" applyAlignment="1">
      <alignment horizontal="center" vertical="top"/>
    </xf>
    <xf numFmtId="0" fontId="1" fillId="0" borderId="13" xfId="0" applyFont="1" applyBorder="1" applyAlignment="1">
      <alignment horizontal="center" vertical="top" wrapText="1"/>
    </xf>
    <xf numFmtId="0" fontId="1" fillId="0" borderId="13" xfId="0" applyFont="1" applyBorder="1" applyAlignment="1">
      <alignment horizontal="center" vertical="top"/>
    </xf>
    <xf numFmtId="0" fontId="1" fillId="2" borderId="13" xfId="0" applyFont="1" applyFill="1" applyBorder="1" applyAlignment="1">
      <alignment horizontal="center" vertical="top"/>
    </xf>
    <xf numFmtId="15" fontId="1" fillId="2" borderId="13" xfId="0" applyNumberFormat="1" applyFont="1" applyFill="1" applyBorder="1" applyAlignment="1">
      <alignment horizontal="center" vertical="top" wrapText="1"/>
    </xf>
    <xf numFmtId="1" fontId="1" fillId="0" borderId="13" xfId="0" applyNumberFormat="1" applyFont="1" applyBorder="1" applyAlignment="1">
      <alignment horizontal="center" vertical="top"/>
    </xf>
    <xf numFmtId="0" fontId="4" fillId="2" borderId="14" xfId="0" applyFont="1" applyFill="1" applyBorder="1" applyAlignment="1">
      <alignment horizontal="center" vertical="top" wrapText="1"/>
    </xf>
    <xf numFmtId="0" fontId="32" fillId="0" borderId="0" xfId="0" pivotButton="1" applyFont="1"/>
    <xf numFmtId="0" fontId="32" fillId="0" borderId="0" xfId="0" applyFont="1"/>
    <xf numFmtId="0" fontId="32" fillId="0" borderId="0" xfId="0" applyFont="1" applyAlignment="1">
      <alignment horizontal="left"/>
    </xf>
    <xf numFmtId="0" fontId="32" fillId="0" borderId="0" xfId="0" applyFont="1" applyAlignment="1">
      <alignment horizontal="left" indent="1"/>
    </xf>
    <xf numFmtId="0" fontId="2" fillId="2" borderId="0" xfId="0" applyFont="1" applyFill="1" applyAlignment="1">
      <alignment vertical="top" wrapText="1"/>
    </xf>
    <xf numFmtId="0" fontId="2" fillId="4" borderId="11" xfId="0" applyFont="1" applyFill="1" applyBorder="1" applyAlignment="1">
      <alignment horizontal="center" vertical="top" wrapText="1"/>
    </xf>
    <xf numFmtId="164" fontId="1" fillId="0" borderId="1" xfId="0" applyNumberFormat="1" applyFont="1" applyBorder="1" applyAlignment="1">
      <alignment horizontal="center" vertical="top"/>
    </xf>
    <xf numFmtId="164" fontId="1" fillId="0" borderId="13" xfId="0" applyNumberFormat="1" applyFont="1" applyBorder="1" applyAlignment="1">
      <alignment horizontal="center" vertical="top"/>
    </xf>
    <xf numFmtId="164" fontId="4" fillId="2" borderId="1" xfId="0" applyNumberFormat="1" applyFont="1" applyFill="1" applyBorder="1" applyAlignment="1">
      <alignment horizontal="center" vertical="top" wrapText="1"/>
    </xf>
    <xf numFmtId="164" fontId="4" fillId="2" borderId="13" xfId="0" applyNumberFormat="1" applyFont="1" applyFill="1" applyBorder="1" applyAlignment="1">
      <alignment horizontal="center" vertical="top" wrapText="1"/>
    </xf>
    <xf numFmtId="164" fontId="0" fillId="2" borderId="0" xfId="0" applyNumberFormat="1" applyFill="1" applyAlignment="1">
      <alignment horizontal="center" vertical="top"/>
    </xf>
    <xf numFmtId="0" fontId="33" fillId="12" borderId="11" xfId="0" applyFont="1" applyFill="1" applyBorder="1" applyAlignment="1">
      <alignment horizontal="center" vertical="top" wrapText="1"/>
    </xf>
    <xf numFmtId="0" fontId="1" fillId="0" borderId="0" xfId="0" applyFont="1" applyAlignment="1">
      <alignment vertical="top" wrapText="1"/>
    </xf>
    <xf numFmtId="0" fontId="2" fillId="4" borderId="1" xfId="0" applyFont="1" applyFill="1" applyBorder="1" applyAlignment="1">
      <alignment horizontal="center" vertical="top" wrapText="1"/>
    </xf>
    <xf numFmtId="0" fontId="2" fillId="5" borderId="1" xfId="0" applyFont="1" applyFill="1" applyBorder="1" applyAlignment="1">
      <alignment horizontal="center" vertical="top" wrapText="1"/>
    </xf>
    <xf numFmtId="164" fontId="2" fillId="0" borderId="1" xfId="0" applyNumberFormat="1" applyFont="1" applyBorder="1" applyAlignment="1">
      <alignment horizontal="center" vertical="top"/>
    </xf>
    <xf numFmtId="164" fontId="11" fillId="0" borderId="1" xfId="0" applyNumberFormat="1" applyFont="1" applyBorder="1" applyAlignment="1">
      <alignment horizontal="center" vertical="top"/>
    </xf>
    <xf numFmtId="0" fontId="1" fillId="2" borderId="0" xfId="0" applyFont="1" applyFill="1"/>
    <xf numFmtId="1" fontId="1" fillId="2" borderId="1" xfId="0" applyNumberFormat="1" applyFont="1" applyFill="1" applyBorder="1" applyAlignment="1">
      <alignment horizontal="center" vertical="top"/>
    </xf>
    <xf numFmtId="0" fontId="34" fillId="3" borderId="1" xfId="0" applyFont="1" applyFill="1" applyBorder="1" applyAlignment="1">
      <alignment horizontal="center" vertical="top" wrapText="1"/>
    </xf>
    <xf numFmtId="0" fontId="1" fillId="0" borderId="18" xfId="0" pivotButton="1" applyFont="1" applyBorder="1" applyAlignment="1">
      <alignment wrapText="1"/>
    </xf>
    <xf numFmtId="0" fontId="1" fillId="0" borderId="0" xfId="0" pivotButton="1" applyFont="1"/>
    <xf numFmtId="0" fontId="1" fillId="0" borderId="19" xfId="0" applyFont="1" applyBorder="1"/>
    <xf numFmtId="0" fontId="1" fillId="0" borderId="18" xfId="0" pivotButton="1" applyFont="1" applyBorder="1" applyAlignment="1">
      <alignment vertical="top" wrapText="1"/>
    </xf>
    <xf numFmtId="0" fontId="1" fillId="0" borderId="19" xfId="0" applyFont="1" applyBorder="1" applyAlignment="1">
      <alignment vertical="top" wrapText="1"/>
    </xf>
    <xf numFmtId="0" fontId="1" fillId="5" borderId="18" xfId="0" applyFont="1" applyFill="1" applyBorder="1" applyAlignment="1">
      <alignment horizontal="left"/>
    </xf>
    <xf numFmtId="0" fontId="1" fillId="19" borderId="18" xfId="0" applyFont="1" applyFill="1" applyBorder="1" applyAlignment="1">
      <alignment horizontal="left"/>
    </xf>
    <xf numFmtId="0" fontId="1" fillId="20" borderId="18" xfId="0" applyFont="1" applyFill="1" applyBorder="1" applyAlignment="1">
      <alignment horizontal="left"/>
    </xf>
    <xf numFmtId="0" fontId="1" fillId="0" borderId="18" xfId="0" applyFont="1" applyBorder="1" applyAlignment="1">
      <alignment horizontal="left"/>
    </xf>
    <xf numFmtId="0" fontId="1" fillId="0" borderId="20" xfId="0" applyFont="1" applyBorder="1" applyAlignment="1">
      <alignment horizontal="left"/>
    </xf>
    <xf numFmtId="0" fontId="1" fillId="0" borderId="21" xfId="0" applyFont="1" applyBorder="1"/>
    <xf numFmtId="0" fontId="1" fillId="0" borderId="22" xfId="0" applyFont="1" applyBorder="1"/>
    <xf numFmtId="0" fontId="0" fillId="0" borderId="18" xfId="0" pivotButton="1" applyBorder="1" applyAlignment="1">
      <alignment horizontal="center"/>
    </xf>
    <xf numFmtId="0" fontId="0" fillId="0" borderId="18" xfId="0" applyBorder="1"/>
    <xf numFmtId="0" fontId="1" fillId="0" borderId="18" xfId="0" pivotButton="1" applyFont="1" applyBorder="1" applyAlignment="1">
      <alignment horizontal="center" wrapText="1"/>
    </xf>
    <xf numFmtId="0" fontId="1" fillId="0" borderId="0" xfId="0" pivotButton="1" applyFont="1" applyAlignment="1">
      <alignment horizontal="center"/>
    </xf>
    <xf numFmtId="0" fontId="0" fillId="0" borderId="19" xfId="0" applyBorder="1" applyAlignment="1">
      <alignment horizontal="center"/>
    </xf>
    <xf numFmtId="0" fontId="1" fillId="0" borderId="18" xfId="0" pivotButton="1" applyFont="1" applyBorder="1" applyAlignment="1">
      <alignment horizontal="center" vertical="top" wrapText="1"/>
    </xf>
    <xf numFmtId="0" fontId="1" fillId="0" borderId="19" xfId="0" applyFont="1" applyBorder="1" applyAlignment="1">
      <alignment horizontal="center" vertical="top" wrapText="1"/>
    </xf>
    <xf numFmtId="0" fontId="1" fillId="0" borderId="18" xfId="0" applyFont="1" applyBorder="1" applyAlignment="1">
      <alignment horizontal="center"/>
    </xf>
    <xf numFmtId="0" fontId="1" fillId="0" borderId="20" xfId="0" applyFont="1"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34" fillId="4" borderId="26" xfId="0" applyFont="1" applyFill="1" applyBorder="1" applyAlignment="1">
      <alignment horizontal="center" vertical="top" wrapText="1"/>
    </xf>
    <xf numFmtId="0" fontId="34" fillId="4" borderId="27" xfId="0" applyFont="1" applyFill="1" applyBorder="1" applyAlignment="1">
      <alignment horizontal="center" vertical="top" wrapText="1"/>
    </xf>
    <xf numFmtId="164" fontId="34" fillId="0" borderId="28" xfId="0" applyNumberFormat="1" applyFont="1" applyBorder="1" applyAlignment="1">
      <alignment horizontal="center"/>
    </xf>
    <xf numFmtId="164" fontId="34" fillId="0" borderId="29" xfId="0" applyNumberFormat="1" applyFont="1" applyBorder="1" applyAlignment="1">
      <alignment horizontal="center"/>
    </xf>
    <xf numFmtId="164" fontId="34" fillId="0" borderId="30" xfId="0" applyNumberFormat="1" applyFont="1" applyBorder="1" applyAlignment="1">
      <alignment horizontal="center" vertical="top"/>
    </xf>
    <xf numFmtId="0" fontId="1" fillId="0" borderId="18" xfId="0" pivotButton="1" applyFont="1" applyBorder="1"/>
    <xf numFmtId="0" fontId="1" fillId="0" borderId="18" xfId="0" applyFont="1" applyBorder="1"/>
    <xf numFmtId="0" fontId="1" fillId="0" borderId="18" xfId="0" pivotButton="1" applyFont="1" applyBorder="1" applyAlignment="1">
      <alignment vertical="top"/>
    </xf>
    <xf numFmtId="0" fontId="1" fillId="4" borderId="19" xfId="0" applyFont="1" applyFill="1" applyBorder="1"/>
    <xf numFmtId="0" fontId="1" fillId="0" borderId="20" xfId="0" applyFont="1" applyBorder="1"/>
    <xf numFmtId="0" fontId="34" fillId="24" borderId="23" xfId="0" applyFont="1" applyFill="1" applyBorder="1" applyAlignment="1">
      <alignment horizontal="center" vertical="top"/>
    </xf>
    <xf numFmtId="0" fontId="34" fillId="24" borderId="24" xfId="0" applyFont="1" applyFill="1" applyBorder="1" applyAlignment="1">
      <alignment horizontal="center" vertical="top"/>
    </xf>
    <xf numFmtId="0" fontId="34" fillId="24" borderId="25" xfId="0" applyFont="1" applyFill="1" applyBorder="1" applyAlignment="1">
      <alignment horizontal="center" vertical="top"/>
    </xf>
    <xf numFmtId="0" fontId="35" fillId="0" borderId="0" xfId="0" applyFont="1" applyAlignment="1">
      <alignment horizontal="center" vertical="center"/>
    </xf>
    <xf numFmtId="0" fontId="11" fillId="20" borderId="15" xfId="0" applyFont="1" applyFill="1" applyBorder="1" applyAlignment="1">
      <alignment horizontal="center" vertical="center"/>
    </xf>
    <xf numFmtId="0" fontId="11" fillId="20" borderId="17" xfId="0" applyFont="1" applyFill="1" applyBorder="1" applyAlignment="1">
      <alignment horizontal="center" vertical="center"/>
    </xf>
    <xf numFmtId="0" fontId="11" fillId="20" borderId="18" xfId="0" applyFont="1" applyFill="1" applyBorder="1" applyAlignment="1">
      <alignment horizontal="center" vertical="center"/>
    </xf>
    <xf numFmtId="0" fontId="11" fillId="20" borderId="19" xfId="0" applyFont="1" applyFill="1" applyBorder="1" applyAlignment="1">
      <alignment horizontal="center" vertical="center"/>
    </xf>
    <xf numFmtId="0" fontId="11" fillId="20" borderId="16" xfId="0" applyFont="1" applyFill="1" applyBorder="1" applyAlignment="1">
      <alignment horizontal="center" vertical="center"/>
    </xf>
    <xf numFmtId="0" fontId="15" fillId="8" borderId="0" xfId="0" applyFont="1" applyFill="1" applyAlignment="1">
      <alignment horizontal="center" vertical="center"/>
    </xf>
    <xf numFmtId="0" fontId="13" fillId="2" borderId="0" xfId="0" applyFont="1" applyFill="1" applyAlignment="1">
      <alignment horizontal="center" vertical="top" wrapText="1"/>
    </xf>
    <xf numFmtId="0" fontId="2" fillId="12" borderId="1" xfId="0" applyFont="1" applyFill="1" applyBorder="1" applyAlignment="1">
      <alignment horizontal="center" vertical="top" wrapText="1"/>
    </xf>
    <xf numFmtId="0" fontId="11" fillId="20" borderId="2" xfId="0" applyFont="1" applyFill="1" applyBorder="1" applyAlignment="1">
      <alignment horizontal="center"/>
    </xf>
    <xf numFmtId="0" fontId="2" fillId="10" borderId="0" xfId="0" applyFont="1" applyFill="1" applyAlignment="1">
      <alignment horizontal="center" vertical="top" wrapText="1"/>
    </xf>
    <xf numFmtId="0" fontId="22" fillId="9" borderId="2" xfId="0" applyFont="1" applyFill="1" applyBorder="1" applyAlignment="1">
      <alignment horizontal="center"/>
    </xf>
    <xf numFmtId="0" fontId="21" fillId="9" borderId="3" xfId="0" applyFont="1" applyFill="1" applyBorder="1" applyAlignment="1">
      <alignment horizontal="center"/>
    </xf>
    <xf numFmtId="0" fontId="20" fillId="17" borderId="5" xfId="0" applyFont="1" applyFill="1" applyBorder="1" applyAlignment="1">
      <alignment horizontal="left" vertical="top" wrapText="1"/>
    </xf>
    <xf numFmtId="0" fontId="20" fillId="17" borderId="6" xfId="0" applyFont="1" applyFill="1" applyBorder="1" applyAlignment="1">
      <alignment horizontal="left" vertical="top" wrapText="1"/>
    </xf>
    <xf numFmtId="0" fontId="20" fillId="17" borderId="7" xfId="0" applyFont="1" applyFill="1" applyBorder="1" applyAlignment="1">
      <alignment horizontal="left" vertical="top" wrapText="1"/>
    </xf>
    <xf numFmtId="0" fontId="23" fillId="17" borderId="5" xfId="0" applyFont="1" applyFill="1" applyBorder="1" applyAlignment="1">
      <alignment vertical="top" wrapText="1"/>
    </xf>
    <xf numFmtId="0" fontId="23" fillId="17" borderId="6" xfId="0" applyFont="1" applyFill="1" applyBorder="1" applyAlignment="1">
      <alignment vertical="top" wrapText="1"/>
    </xf>
    <xf numFmtId="0" fontId="23" fillId="17" borderId="7" xfId="0" applyFont="1" applyFill="1" applyBorder="1" applyAlignment="1">
      <alignment vertical="top" wrapText="1"/>
    </xf>
  </cellXfs>
  <cellStyles count="3">
    <cellStyle name="Hyperlink" xfId="2" builtinId="8"/>
    <cellStyle name="Normal" xfId="0" builtinId="0"/>
    <cellStyle name="Percent" xfId="1" builtinId="5"/>
  </cellStyles>
  <dxfs count="190">
    <dxf>
      <fill>
        <patternFill>
          <bgColor rgb="FFFF0000"/>
        </patternFill>
      </fill>
    </dxf>
    <dxf>
      <fill>
        <patternFill>
          <bgColor rgb="FF92D050"/>
        </patternFill>
      </fill>
    </dxf>
    <dxf>
      <fill>
        <patternFill>
          <bgColor rgb="FFFF0000"/>
        </patternFill>
      </fill>
    </dxf>
    <dxf>
      <fill>
        <patternFill>
          <bgColor rgb="FF7030A0"/>
        </patternFill>
      </fill>
    </dxf>
    <dxf>
      <fill>
        <patternFill>
          <bgColor rgb="FFFFC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C000"/>
        </patternFill>
      </fill>
    </dxf>
    <dxf>
      <fill>
        <patternFill>
          <bgColor rgb="FF7030A0"/>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theme="0"/>
        </patternFill>
      </fill>
    </dxf>
    <dxf>
      <fill>
        <patternFill patternType="solid">
          <bgColor theme="1"/>
        </patternFill>
      </fill>
    </dxf>
    <dxf>
      <font>
        <condense val="0"/>
        <extend val="0"/>
        <color rgb="FF006100"/>
      </font>
      <fill>
        <patternFill>
          <bgColor rgb="FFC6EFCE"/>
        </patternFill>
      </fill>
    </dxf>
    <dxf>
      <font>
        <color rgb="FF9C0006"/>
      </font>
      <fill>
        <patternFill>
          <bgColor rgb="FFFFC7CE"/>
        </patternFill>
      </fill>
    </dxf>
    <dxf>
      <fill>
        <patternFill>
          <bgColor rgb="FFFF0000"/>
        </patternFill>
      </fill>
    </dxf>
    <dxf>
      <fill>
        <patternFill>
          <bgColor rgb="FF92D050"/>
        </patternFill>
      </fill>
    </dxf>
    <dxf>
      <fill>
        <patternFill>
          <bgColor rgb="FFFF0000"/>
        </patternFill>
      </fill>
    </dxf>
    <dxf>
      <fill>
        <patternFill>
          <bgColor rgb="FF7030A0"/>
        </patternFill>
      </fill>
    </dxf>
    <dxf>
      <fill>
        <patternFill>
          <bgColor rgb="FFFFC000"/>
        </patternFill>
      </fill>
    </dxf>
    <dxf>
      <fill>
        <patternFill>
          <bgColor theme="0"/>
        </patternFill>
      </fill>
    </dxf>
    <dxf>
      <fill>
        <patternFill patternType="solid">
          <bgColor theme="1"/>
        </patternFill>
      </fill>
    </dxf>
    <dxf>
      <font>
        <condense val="0"/>
        <extend val="0"/>
        <color rgb="FF006100"/>
      </font>
      <fill>
        <patternFill>
          <bgColor rgb="FFC6EFCE"/>
        </patternFill>
      </fill>
    </dxf>
    <dxf>
      <fill>
        <patternFill>
          <bgColor rgb="FF7030A0"/>
        </patternFill>
      </fill>
    </dxf>
    <dxf>
      <fill>
        <patternFill>
          <bgColor rgb="FFFF0000"/>
        </patternFill>
      </fill>
    </dxf>
    <dxf>
      <fill>
        <patternFill>
          <bgColor theme="0"/>
        </patternFill>
      </fill>
    </dxf>
    <dxf>
      <fill>
        <patternFill patternType="solid">
          <bgColor theme="1"/>
        </patternFill>
      </fill>
    </dxf>
    <dxf>
      <font>
        <condense val="0"/>
        <extend val="0"/>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92D050"/>
        </patternFill>
      </fill>
    </dxf>
    <dxf>
      <fill>
        <patternFill>
          <bgColor theme="0"/>
        </patternFill>
      </fill>
    </dxf>
    <dxf>
      <fill>
        <patternFill patternType="solid">
          <bgColor theme="1"/>
        </patternFill>
      </fill>
    </dxf>
    <dxf>
      <font>
        <condense val="0"/>
        <extend val="0"/>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0000"/>
        </patternFill>
      </fill>
    </dxf>
    <dxf>
      <fill>
        <patternFill>
          <bgColor rgb="FF7030A0"/>
        </patternFill>
      </fill>
    </dxf>
    <dxf>
      <fill>
        <patternFill>
          <bgColor rgb="FFFF0000"/>
        </patternFill>
      </fill>
    </dxf>
    <dxf>
      <fill>
        <patternFill>
          <bgColor rgb="FFFF0000"/>
        </patternFill>
      </fill>
    </dxf>
    <dxf>
      <fill>
        <patternFill>
          <bgColor rgb="FF7030A0"/>
        </patternFill>
      </fill>
    </dxf>
    <dxf>
      <fill>
        <patternFill>
          <bgColor rgb="FFFFC000"/>
        </patternFill>
      </fill>
    </dxf>
    <dxf>
      <fill>
        <patternFill patternType="solid">
          <bgColor rgb="FFFFC000"/>
        </patternFill>
      </fill>
    </dxf>
    <dxf>
      <fill>
        <patternFill patternType="solid">
          <bgColor rgb="FF7030A0"/>
        </patternFill>
      </fill>
    </dxf>
    <dxf>
      <fill>
        <patternFill patternType="solid">
          <bgColor rgb="FFFF0000"/>
        </patternFill>
      </fill>
    </dxf>
    <dxf>
      <font>
        <b val="0"/>
      </font>
    </dxf>
    <dxf>
      <font>
        <b val="0"/>
      </font>
    </dxf>
    <dxf>
      <font>
        <name val="Abadi"/>
        <scheme val="none"/>
      </font>
    </dxf>
    <dxf>
      <font>
        <name val="Abadi"/>
        <scheme val="none"/>
      </font>
    </dxf>
    <dxf>
      <font>
        <name val="Abadi"/>
        <scheme val="none"/>
      </font>
    </dxf>
    <dxf>
      <font>
        <name val="Abadi"/>
        <scheme val="none"/>
      </font>
    </dxf>
    <dxf>
      <font>
        <name val="Abadi"/>
        <scheme val="none"/>
      </font>
    </dxf>
    <dxf>
      <font>
        <name val="Abadi"/>
        <scheme val="none"/>
      </font>
    </dxf>
    <dxf>
      <font>
        <name val="Abadi"/>
        <scheme val="none"/>
      </font>
    </dxf>
    <dxf>
      <font>
        <name val="Abadi"/>
        <scheme val="none"/>
      </font>
    </dxf>
    <dxf>
      <font>
        <name val="Abadi"/>
        <scheme val="none"/>
      </font>
    </dxf>
    <dxf>
      <font>
        <name val="Abadi"/>
        <scheme val="none"/>
      </font>
    </dxf>
    <dxf>
      <font>
        <name val="Abadi"/>
        <scheme val="none"/>
      </font>
    </dxf>
    <dxf>
      <font>
        <name val="Abadi"/>
        <scheme val="none"/>
      </font>
    </dxf>
    <dxf>
      <font>
        <name val="Abadi"/>
        <scheme val="none"/>
      </font>
    </dxf>
    <dxf>
      <font>
        <b val="0"/>
        <i val="0"/>
        <strike val="0"/>
        <condense val="0"/>
        <extend val="0"/>
        <outline val="0"/>
        <shadow val="0"/>
        <u val="none"/>
        <vertAlign val="baseline"/>
        <sz val="9"/>
        <color theme="1"/>
        <name val="Calibri"/>
        <family val="2"/>
        <scheme val="minor"/>
      </font>
      <fill>
        <patternFill patternType="solid">
          <fgColor indexed="64"/>
          <bgColor theme="0"/>
        </patternFill>
      </fill>
      <alignment horizontal="center"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0" formatCode="General"/>
      <fill>
        <patternFill patternType="solid">
          <fgColor indexed="64"/>
          <bgColor theme="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1" formatCode="0"/>
      <fill>
        <patternFill patternType="solid">
          <fgColor indexed="64"/>
          <bgColor theme="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4" formatCode="_ [$₹-4009]\ * #,##0.00_ ;_ [$₹-4009]\ * \-#,##0.00_ ;_ [$₹-4009]\ * &quot;-&quot;??_ ;_ @_ "/>
      <fill>
        <patternFill patternType="solid">
          <fgColor indexed="64"/>
          <bgColor theme="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Calibri"/>
        <family val="2"/>
        <scheme val="minor"/>
      </font>
      <numFmt numFmtId="164" formatCode="_ [$₹-4009]\ * #,##0.00_ ;_ [$₹-4009]\ * \-#,##0.00_ ;_ [$₹-4009]\ * &quot;-&quot;??_ ;_ @_ "/>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Calibri"/>
        <family val="2"/>
        <scheme val="minor"/>
      </font>
      <numFmt numFmtId="164" formatCode="_ [$₹-4009]\ * #,##0.00_ ;_ [$₹-4009]\ * \-#,##0.00_ ;_ [$₹-4009]\ * &quot;-&quot;??_ ;_ @_ "/>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4" formatCode="_ [$₹-4009]\ * #,##0.00_ ;_ [$₹-4009]\ * \-#,##0.00_ ;_ [$₹-4009]\ * &quot;-&quot;??_ ;_ @_ "/>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0" formatCode="General"/>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0" formatCode="General"/>
      <fill>
        <patternFill patternType="solid">
          <fgColor indexed="64"/>
          <bgColor theme="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20" formatCode="dd/mmm/yy"/>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1" formatCode="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20" formatCode="dd/mmm/yy"/>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20" formatCode="dd/mmm/yy"/>
      <fill>
        <patternFill patternType="solid">
          <fgColor indexed="64"/>
          <bgColor theme="0"/>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20" formatCode="dd/mmm/yy"/>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20" formatCode="dd/mmm/yy"/>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20" formatCode="dd/mmm/yy"/>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20" formatCode="dd/mmm/yy"/>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9" tint="0.59999389629810485"/>
        </patternFill>
      </fill>
      <alignment horizontal="center" vertical="top" textRotation="0" wrapText="1" indent="0" justifyLastLine="0" shrinkToFit="0" readingOrder="0"/>
      <border diagonalUp="0" diagonalDown="0" outline="0">
        <left style="thin">
          <color indexed="64"/>
        </left>
        <right style="thin">
          <color indexed="64"/>
        </right>
        <top/>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sz val="10"/>
      </font>
    </dxf>
    <dxf>
      <font>
        <sz val="10"/>
      </font>
    </dxf>
    <dxf>
      <font>
        <sz val="10"/>
      </font>
    </dxf>
    <dxf>
      <font>
        <sz val="10"/>
      </font>
    </dxf>
    <dxf>
      <font>
        <sz val="10"/>
      </font>
    </dxf>
    <dxf>
      <font>
        <sz val="10"/>
      </font>
    </dxf>
    <dxf>
      <font>
        <sz val="10"/>
      </font>
    </dxf>
    <dxf>
      <alignment wrapText="1"/>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ont>
        <sz val="10"/>
      </font>
    </dxf>
    <dxf>
      <font>
        <sz val="10"/>
      </font>
    </dxf>
    <dxf>
      <font>
        <sz val="10"/>
      </font>
    </dxf>
    <dxf>
      <alignment vertical="top"/>
    </dxf>
    <dxf>
      <alignment vertical="top"/>
    </dxf>
    <dxf>
      <alignment vertical="top"/>
    </dxf>
    <dxf>
      <alignment wrapText="1"/>
    </dxf>
    <dxf>
      <alignment wrapText="1"/>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ill>
        <patternFill patternType="solid">
          <bgColor rgb="FFFFC000"/>
        </patternFill>
      </fill>
    </dxf>
    <dxf>
      <fill>
        <patternFill patternType="solid">
          <bgColor rgb="FF7030A0"/>
        </patternFill>
      </fill>
    </dxf>
    <dxf>
      <fill>
        <patternFill patternType="solid">
          <bgColor rgb="FFFF0000"/>
        </patternFill>
      </fill>
    </dxf>
    <dxf>
      <alignment wrapText="1"/>
    </dxf>
    <dxf>
      <alignment wrapText="1"/>
    </dxf>
    <dxf>
      <alignment wrapText="1"/>
    </dxf>
    <dxf>
      <alignment vertical="top"/>
    </dxf>
    <dxf>
      <alignment vertical="top"/>
    </dxf>
    <dxf>
      <alignment vertical="top"/>
    </dxf>
    <dxf>
      <alignment wrapText="1"/>
    </dxf>
    <dxf>
      <font>
        <sz val="10"/>
      </font>
    </dxf>
    <dxf>
      <font>
        <sz val="10"/>
      </font>
    </dxf>
    <dxf>
      <font>
        <sz val="10"/>
      </font>
    </dxf>
    <dxf>
      <font>
        <sz val="10"/>
      </font>
    </dxf>
    <dxf>
      <font>
        <sz val="10"/>
      </font>
    </dxf>
    <dxf>
      <font>
        <sz val="10"/>
      </font>
    </dxf>
    <dxf>
      <font>
        <sz val="10"/>
      </font>
    </dxf>
    <dxf>
      <font>
        <sz val="10"/>
      </font>
    </dxf>
    <dxf>
      <font>
        <sz val="10"/>
      </font>
    </dxf>
    <dxf>
      <font>
        <sz val="10"/>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vertical="top"/>
    </dxf>
    <dxf>
      <fill>
        <patternFill patternType="solid">
          <bgColor rgb="FFFFFF00"/>
        </patternFill>
      </fill>
    </dxf>
    <dxf>
      <alignment wrapText="1"/>
    </dxf>
    <dxf>
      <font>
        <sz val="10"/>
      </font>
    </dxf>
    <dxf>
      <font>
        <sz val="10"/>
      </font>
    </dxf>
    <dxf>
      <font>
        <sz val="10"/>
      </font>
    </dxf>
    <dxf>
      <font>
        <sz val="10"/>
      </font>
    </dxf>
    <dxf>
      <font>
        <sz val="10"/>
      </font>
    </dxf>
    <dxf>
      <font>
        <sz val="10"/>
      </font>
    </dxf>
    <dxf>
      <font>
        <sz val="10"/>
      </font>
    </dxf>
    <dxf>
      <font>
        <sz val="10"/>
      </font>
    </dxf>
    <dxf>
      <font>
        <name val="Calibri"/>
        <family val="2"/>
        <scheme val="minor"/>
      </font>
    </dxf>
    <dxf>
      <font>
        <name val="Abadi"/>
        <family val="2"/>
        <scheme val="none"/>
      </font>
    </dxf>
    <dxf>
      <font>
        <name val="Abadi"/>
        <family val="2"/>
        <scheme val="none"/>
      </font>
    </dxf>
  </dxfs>
  <tableStyles count="4" defaultTableStyle="TableStyleMedium2" defaultPivotStyle="PivotStyleLight16">
    <tableStyle name="Slicer Style 1" pivot="0" table="0" count="1" xr9:uid="{9B313DEC-B303-444B-AF93-D69043C834CA}">
      <tableStyleElement type="wholeTable" dxfId="189"/>
    </tableStyle>
    <tableStyle name="Slicer Style 2" pivot="0" table="0" count="1" xr9:uid="{02AA4801-5909-4CBF-B8AA-3F25346C0E5D}">
      <tableStyleElement type="wholeTable" dxfId="188"/>
    </tableStyle>
    <tableStyle name="Slicer Style 3" pivot="0" table="0" count="1" xr9:uid="{33225D34-7731-4A44-A2E9-39B9ACADE032}">
      <tableStyleElement type="wholeTable" dxfId="187"/>
    </tableStyle>
    <tableStyle name="Table Style 1" pivot="0" count="0" xr9:uid="{B563E87D-98E9-4805-9E53-E9785E23BBE3}"/>
  </tableStyles>
  <extLst>
    <ext xmlns:x14="http://schemas.microsoft.com/office/spreadsheetml/2009/9/main" uri="{EB79DEF2-80B8-43e5-95BD-54CBDDF9020C}">
      <x14:slicerStyles defaultSlicerStyle="Slicer Style 2">
        <x14:slicerStyle name="Slicer Style 1"/>
        <x14:slicerStyle name="Slicer Style 2"/>
        <x14:slicerStyle name="Slicer Style 3"/>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26" Type="http://schemas.microsoft.com/office/2007/relationships/slicerCache" Target="slicerCaches/slicerCache6.xml"/><Relationship Id="rId39" Type="http://schemas.openxmlformats.org/officeDocument/2006/relationships/customXml" Target="../customXml/item2.xml"/><Relationship Id="rId21" Type="http://schemas.microsoft.com/office/2007/relationships/slicerCache" Target="slicerCaches/slicerCache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5" Type="http://schemas.microsoft.com/office/2007/relationships/slicerCache" Target="slicerCaches/slicerCache5.xml"/><Relationship Id="rId33" Type="http://schemas.microsoft.com/office/2007/relationships/slicerCache" Target="slicerCaches/slicerCache1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4.xml"/><Relationship Id="rId29" Type="http://schemas.microsoft.com/office/2007/relationships/slicerCache" Target="slicerCaches/slicerCache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07/relationships/slicerCache" Target="slicerCaches/slicerCache4.xml"/><Relationship Id="rId32" Type="http://schemas.microsoft.com/office/2007/relationships/slicerCache" Target="slicerCaches/slicerCache1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07/relationships/slicerCache" Target="slicerCaches/slicerCache3.xml"/><Relationship Id="rId28" Type="http://schemas.microsoft.com/office/2007/relationships/slicerCache" Target="slicerCaches/slicerCache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pivotCacheDefinition" Target="pivotCache/pivotCacheDefinition3.xml"/><Relationship Id="rId31" Type="http://schemas.microsoft.com/office/2007/relationships/slicerCache" Target="slicerCaches/slicerCache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07/relationships/slicerCache" Target="slicerCaches/slicerCache2.xml"/><Relationship Id="rId27" Type="http://schemas.microsoft.com/office/2007/relationships/slicerCache" Target="slicerCaches/slicerCache7.xml"/><Relationship Id="rId30" Type="http://schemas.microsoft.com/office/2007/relationships/slicerCache" Target="slicerCaches/slicerCache1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svg"/><Relationship Id="rId1" Type="http://schemas.openxmlformats.org/officeDocument/2006/relationships/image" Target="../media/image4.png"/><Relationship Id="rId4" Type="http://schemas.openxmlformats.org/officeDocument/2006/relationships/image" Target="../media/image7.svg"/></Relationships>
</file>

<file path=xl/drawings/drawing1.xml><?xml version="1.0" encoding="utf-8"?>
<xdr:wsDr xmlns:xdr="http://schemas.openxmlformats.org/drawingml/2006/spreadsheetDrawing" xmlns:a="http://schemas.openxmlformats.org/drawingml/2006/main">
  <xdr:twoCellAnchor>
    <xdr:from>
      <xdr:col>0</xdr:col>
      <xdr:colOff>819150</xdr:colOff>
      <xdr:row>0</xdr:row>
      <xdr:rowOff>95250</xdr:rowOff>
    </xdr:from>
    <xdr:to>
      <xdr:col>3</xdr:col>
      <xdr:colOff>266700</xdr:colOff>
      <xdr:row>0</xdr:row>
      <xdr:rowOff>552450</xdr:rowOff>
    </xdr:to>
    <xdr:sp macro="" textlink="">
      <xdr:nvSpPr>
        <xdr:cNvPr id="4" name="TextBox 3">
          <a:extLst>
            <a:ext uri="{FF2B5EF4-FFF2-40B4-BE49-F238E27FC236}">
              <a16:creationId xmlns:a16="http://schemas.microsoft.com/office/drawing/2014/main" id="{69A3F14B-257C-416A-9777-EFA40B56E045}"/>
            </a:ext>
          </a:extLst>
        </xdr:cNvPr>
        <xdr:cNvSpPr txBox="1"/>
      </xdr:nvSpPr>
      <xdr:spPr>
        <a:xfrm>
          <a:off x="819150" y="95250"/>
          <a:ext cx="3533775" cy="45720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1400" b="1"/>
            <a:t>ABC Producer Company Limited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970470</xdr:colOff>
      <xdr:row>29</xdr:row>
      <xdr:rowOff>15561</xdr:rowOff>
    </xdr:from>
    <xdr:to>
      <xdr:col>6</xdr:col>
      <xdr:colOff>251602</xdr:colOff>
      <xdr:row>29</xdr:row>
      <xdr:rowOff>431132</xdr:rowOff>
    </xdr:to>
    <xdr:sp macro="" textlink="">
      <xdr:nvSpPr>
        <xdr:cNvPr id="2" name="Rectangle 1">
          <a:extLst>
            <a:ext uri="{FF2B5EF4-FFF2-40B4-BE49-F238E27FC236}">
              <a16:creationId xmlns:a16="http://schemas.microsoft.com/office/drawing/2014/main" id="{90038099-9634-4391-9466-8124C14EC234}"/>
            </a:ext>
          </a:extLst>
        </xdr:cNvPr>
        <xdr:cNvSpPr/>
      </xdr:nvSpPr>
      <xdr:spPr>
        <a:xfrm>
          <a:off x="5341944" y="526903"/>
          <a:ext cx="1136000" cy="415571"/>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lang="en-US" sz="1400" b="1" kern="1200">
            <a:solidFill>
              <a:srgbClr val="002060"/>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US" sz="1400" b="1" kern="1200">
              <a:solidFill>
                <a:schemeClr val="bg1"/>
              </a:solidFill>
              <a:effectLst/>
              <a:latin typeface="+mn-lt"/>
              <a:ea typeface="+mn-ea"/>
              <a:cs typeface="+mn-cs"/>
            </a:rPr>
            <a:t>46-60days</a:t>
          </a:r>
          <a:endParaRPr lang="en-IN" sz="1400">
            <a:solidFill>
              <a:schemeClr val="bg1"/>
            </a:solidFill>
            <a:effectLst/>
          </a:endParaRPr>
        </a:p>
        <a:p>
          <a:pPr algn="ctr"/>
          <a:endParaRPr lang="en-IN"/>
        </a:p>
      </xdr:txBody>
    </xdr:sp>
    <xdr:clientData/>
  </xdr:twoCellAnchor>
  <xdr:twoCellAnchor>
    <xdr:from>
      <xdr:col>6</xdr:col>
      <xdr:colOff>454542</xdr:colOff>
      <xdr:row>29</xdr:row>
      <xdr:rowOff>11878</xdr:rowOff>
    </xdr:from>
    <xdr:to>
      <xdr:col>8</xdr:col>
      <xdr:colOff>439495</xdr:colOff>
      <xdr:row>29</xdr:row>
      <xdr:rowOff>441158</xdr:rowOff>
    </xdr:to>
    <xdr:sp macro="" textlink="">
      <xdr:nvSpPr>
        <xdr:cNvPr id="3" name="Rectangle 2">
          <a:extLst>
            <a:ext uri="{FF2B5EF4-FFF2-40B4-BE49-F238E27FC236}">
              <a16:creationId xmlns:a16="http://schemas.microsoft.com/office/drawing/2014/main" id="{29326813-D0AF-44C8-A2DB-042B96CB2AE0}"/>
            </a:ext>
          </a:extLst>
        </xdr:cNvPr>
        <xdr:cNvSpPr/>
      </xdr:nvSpPr>
      <xdr:spPr>
        <a:xfrm>
          <a:off x="6680884" y="523220"/>
          <a:ext cx="1178085" cy="429280"/>
        </a:xfrm>
        <a:prstGeom prst="rect">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lang="en-US" sz="1400" b="1" kern="1200">
            <a:solidFill>
              <a:srgbClr val="002060"/>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US" sz="1400" b="1" kern="1200">
              <a:solidFill>
                <a:schemeClr val="bg1"/>
              </a:solidFill>
              <a:effectLst/>
              <a:latin typeface="+mn-lt"/>
              <a:ea typeface="+mn-ea"/>
              <a:cs typeface="+mn-cs"/>
            </a:rPr>
            <a:t>31-45days</a:t>
          </a:r>
          <a:endParaRPr lang="en-IN" sz="1400">
            <a:solidFill>
              <a:schemeClr val="bg1"/>
            </a:solidFill>
            <a:effectLst/>
          </a:endParaRPr>
        </a:p>
        <a:p>
          <a:pPr algn="ctr"/>
          <a:endParaRPr lang="en-IN" sz="1400"/>
        </a:p>
      </xdr:txBody>
    </xdr:sp>
    <xdr:clientData/>
  </xdr:twoCellAnchor>
  <xdr:twoCellAnchor>
    <xdr:from>
      <xdr:col>8</xdr:col>
      <xdr:colOff>641684</xdr:colOff>
      <xdr:row>29</xdr:row>
      <xdr:rowOff>17974</xdr:rowOff>
    </xdr:from>
    <xdr:to>
      <xdr:col>9</xdr:col>
      <xdr:colOff>794188</xdr:colOff>
      <xdr:row>29</xdr:row>
      <xdr:rowOff>421106</xdr:rowOff>
    </xdr:to>
    <xdr:sp macro="" textlink="">
      <xdr:nvSpPr>
        <xdr:cNvPr id="4" name="Rectangle 3">
          <a:extLst>
            <a:ext uri="{FF2B5EF4-FFF2-40B4-BE49-F238E27FC236}">
              <a16:creationId xmlns:a16="http://schemas.microsoft.com/office/drawing/2014/main" id="{613F20DF-9D8B-41CA-9A78-5AE93F90E302}"/>
            </a:ext>
          </a:extLst>
        </xdr:cNvPr>
        <xdr:cNvSpPr/>
      </xdr:nvSpPr>
      <xdr:spPr>
        <a:xfrm>
          <a:off x="8061158" y="529316"/>
          <a:ext cx="1034819" cy="403132"/>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lang="en-US" sz="1400" b="1" kern="1200">
            <a:solidFill>
              <a:schemeClr val="lt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US" sz="1400" b="1" kern="1200">
              <a:solidFill>
                <a:schemeClr val="lt1"/>
              </a:solidFill>
              <a:effectLst/>
              <a:latin typeface="+mn-lt"/>
              <a:ea typeface="+mn-ea"/>
              <a:cs typeface="+mn-cs"/>
            </a:rPr>
            <a:t>&lt; 30days</a:t>
          </a:r>
          <a:endParaRPr lang="en-IN" sz="1400">
            <a:effectLst/>
          </a:endParaRPr>
        </a:p>
        <a:p>
          <a:pPr algn="ctr"/>
          <a:endParaRPr lang="en-IN"/>
        </a:p>
      </xdr:txBody>
    </xdr:sp>
    <xdr:clientData/>
  </xdr:twoCellAnchor>
  <xdr:twoCellAnchor editAs="absolute">
    <xdr:from>
      <xdr:col>0</xdr:col>
      <xdr:colOff>44617</xdr:colOff>
      <xdr:row>31</xdr:row>
      <xdr:rowOff>24064</xdr:rowOff>
    </xdr:from>
    <xdr:to>
      <xdr:col>1</xdr:col>
      <xdr:colOff>1270036</xdr:colOff>
      <xdr:row>41</xdr:row>
      <xdr:rowOff>159419</xdr:rowOff>
    </xdr:to>
    <mc:AlternateContent xmlns:mc="http://schemas.openxmlformats.org/markup-compatibility/2006" xmlns:sle15="http://schemas.microsoft.com/office/drawing/2012/slicer">
      <mc:Choice Requires="sle15">
        <xdr:graphicFrame macro="">
          <xdr:nvGraphicFramePr>
            <xdr:cNvPr id="7" name="Commodity/&#10;product type 1">
              <a:extLst>
                <a:ext uri="{FF2B5EF4-FFF2-40B4-BE49-F238E27FC236}">
                  <a16:creationId xmlns:a16="http://schemas.microsoft.com/office/drawing/2014/main" id="{931F81B9-43C0-43F0-B787-C343A934657A}"/>
                </a:ext>
              </a:extLst>
            </xdr:cNvPr>
            <xdr:cNvGraphicFramePr/>
          </xdr:nvGraphicFramePr>
          <xdr:xfrm>
            <a:off x="0" y="0"/>
            <a:ext cx="0" cy="0"/>
          </xdr:xfrm>
          <a:graphic>
            <a:graphicData uri="http://schemas.microsoft.com/office/drawing/2010/slicer">
              <sle:slicer xmlns:sle="http://schemas.microsoft.com/office/drawing/2010/slicer" name="Commodity/&#10;product type 1"/>
            </a:graphicData>
          </a:graphic>
        </xdr:graphicFrame>
      </mc:Choice>
      <mc:Fallback xmlns="">
        <xdr:sp macro="" textlink="">
          <xdr:nvSpPr>
            <xdr:cNvPr id="0" name=""/>
            <xdr:cNvSpPr>
              <a:spLocks noTextEdit="1"/>
            </xdr:cNvSpPr>
          </xdr:nvSpPr>
          <xdr:spPr>
            <a:xfrm>
              <a:off x="44617" y="1046748"/>
              <a:ext cx="1828800" cy="2381250"/>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xdr:col>
      <xdr:colOff>4794</xdr:colOff>
      <xdr:row>31</xdr:row>
      <xdr:rowOff>29077</xdr:rowOff>
    </xdr:from>
    <xdr:to>
      <xdr:col>3</xdr:col>
      <xdr:colOff>573206</xdr:colOff>
      <xdr:row>41</xdr:row>
      <xdr:rowOff>164432</xdr:rowOff>
    </xdr:to>
    <mc:AlternateContent xmlns:mc="http://schemas.openxmlformats.org/markup-compatibility/2006" xmlns:sle15="http://schemas.microsoft.com/office/drawing/2012/slicer">
      <mc:Choice Requires="sle15">
        <xdr:graphicFrame macro="">
          <xdr:nvGraphicFramePr>
            <xdr:cNvPr id="8" name="Commodity/&#10;Product  Name 1">
              <a:extLst>
                <a:ext uri="{FF2B5EF4-FFF2-40B4-BE49-F238E27FC236}">
                  <a16:creationId xmlns:a16="http://schemas.microsoft.com/office/drawing/2014/main" id="{95142C30-2E5E-4D63-AA92-BFF969AE45C6}"/>
                </a:ext>
              </a:extLst>
            </xdr:cNvPr>
            <xdr:cNvGraphicFramePr/>
          </xdr:nvGraphicFramePr>
          <xdr:xfrm>
            <a:off x="0" y="0"/>
            <a:ext cx="0" cy="0"/>
          </xdr:xfrm>
          <a:graphic>
            <a:graphicData uri="http://schemas.microsoft.com/office/drawing/2010/slicer">
              <sle:slicer xmlns:sle="http://schemas.microsoft.com/office/drawing/2010/slicer" name="Commodity/&#10;Product  Name 1"/>
            </a:graphicData>
          </a:graphic>
        </xdr:graphicFrame>
      </mc:Choice>
      <mc:Fallback xmlns="">
        <xdr:sp macro="" textlink="">
          <xdr:nvSpPr>
            <xdr:cNvPr id="0" name=""/>
            <xdr:cNvSpPr>
              <a:spLocks noTextEdit="1"/>
            </xdr:cNvSpPr>
          </xdr:nvSpPr>
          <xdr:spPr>
            <a:xfrm>
              <a:off x="1924551" y="1051761"/>
              <a:ext cx="1828800" cy="2381250"/>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3</xdr:col>
      <xdr:colOff>654420</xdr:colOff>
      <xdr:row>31</xdr:row>
      <xdr:rowOff>34090</xdr:rowOff>
    </xdr:from>
    <xdr:to>
      <xdr:col>5</xdr:col>
      <xdr:colOff>467931</xdr:colOff>
      <xdr:row>41</xdr:row>
      <xdr:rowOff>169445</xdr:rowOff>
    </xdr:to>
    <mc:AlternateContent xmlns:mc="http://schemas.openxmlformats.org/markup-compatibility/2006" xmlns:sle15="http://schemas.microsoft.com/office/drawing/2012/slicer">
      <mc:Choice Requires="sle15">
        <xdr:graphicFrame macro="">
          <xdr:nvGraphicFramePr>
            <xdr:cNvPr id="9" name="Variety (In case of fertlizer/&#10;pesticide NA)">
              <a:extLst>
                <a:ext uri="{FF2B5EF4-FFF2-40B4-BE49-F238E27FC236}">
                  <a16:creationId xmlns:a16="http://schemas.microsoft.com/office/drawing/2014/main" id="{535A5C62-E899-4EF3-8D28-964371D41942}"/>
                </a:ext>
              </a:extLst>
            </xdr:cNvPr>
            <xdr:cNvGraphicFramePr/>
          </xdr:nvGraphicFramePr>
          <xdr:xfrm>
            <a:off x="0" y="0"/>
            <a:ext cx="0" cy="0"/>
          </xdr:xfrm>
          <a:graphic>
            <a:graphicData uri="http://schemas.microsoft.com/office/drawing/2010/slicer">
              <sle:slicer xmlns:sle="http://schemas.microsoft.com/office/drawing/2010/slicer" name="Variety (In case of fertlizer/&#10;pesticide NA)"/>
            </a:graphicData>
          </a:graphic>
        </xdr:graphicFrame>
      </mc:Choice>
      <mc:Fallback xmlns="">
        <xdr:sp macro="" textlink="">
          <xdr:nvSpPr>
            <xdr:cNvPr id="0" name=""/>
            <xdr:cNvSpPr>
              <a:spLocks noTextEdit="1"/>
            </xdr:cNvSpPr>
          </xdr:nvSpPr>
          <xdr:spPr>
            <a:xfrm>
              <a:off x="3834565" y="1056774"/>
              <a:ext cx="1828800" cy="2381250"/>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519065</xdr:colOff>
      <xdr:row>31</xdr:row>
      <xdr:rowOff>49129</xdr:rowOff>
    </xdr:from>
    <xdr:to>
      <xdr:col>8</xdr:col>
      <xdr:colOff>273995</xdr:colOff>
      <xdr:row>41</xdr:row>
      <xdr:rowOff>184484</xdr:rowOff>
    </xdr:to>
    <mc:AlternateContent xmlns:mc="http://schemas.openxmlformats.org/markup-compatibility/2006" xmlns:sle15="http://schemas.microsoft.com/office/drawing/2012/slicer">
      <mc:Choice Requires="sle15">
        <xdr:graphicFrame macro="">
          <xdr:nvGraphicFramePr>
            <xdr:cNvPr id="10" name="Product Code 1">
              <a:extLst>
                <a:ext uri="{FF2B5EF4-FFF2-40B4-BE49-F238E27FC236}">
                  <a16:creationId xmlns:a16="http://schemas.microsoft.com/office/drawing/2014/main" id="{FCE5E5CC-5452-47B3-B67D-1113B7E4C0F7}"/>
                </a:ext>
              </a:extLst>
            </xdr:cNvPr>
            <xdr:cNvGraphicFramePr/>
          </xdr:nvGraphicFramePr>
          <xdr:xfrm>
            <a:off x="0" y="0"/>
            <a:ext cx="0" cy="0"/>
          </xdr:xfrm>
          <a:graphic>
            <a:graphicData uri="http://schemas.microsoft.com/office/drawing/2010/slicer">
              <sle:slicer xmlns:sle="http://schemas.microsoft.com/office/drawing/2010/slicer" name="Product Code 1"/>
            </a:graphicData>
          </a:graphic>
        </xdr:graphicFrame>
      </mc:Choice>
      <mc:Fallback xmlns="">
        <xdr:sp macro="" textlink="">
          <xdr:nvSpPr>
            <xdr:cNvPr id="0" name=""/>
            <xdr:cNvSpPr>
              <a:spLocks noTextEdit="1"/>
            </xdr:cNvSpPr>
          </xdr:nvSpPr>
          <xdr:spPr>
            <a:xfrm>
              <a:off x="5714499" y="1071813"/>
              <a:ext cx="1828800" cy="2381250"/>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8</xdr:col>
      <xdr:colOff>353631</xdr:colOff>
      <xdr:row>31</xdr:row>
      <xdr:rowOff>44115</xdr:rowOff>
    </xdr:from>
    <xdr:to>
      <xdr:col>10</xdr:col>
      <xdr:colOff>477956</xdr:colOff>
      <xdr:row>41</xdr:row>
      <xdr:rowOff>179470</xdr:rowOff>
    </xdr:to>
    <mc:AlternateContent xmlns:mc="http://schemas.openxmlformats.org/markup-compatibility/2006" xmlns:sle15="http://schemas.microsoft.com/office/drawing/2012/slicer">
      <mc:Choice Requires="sle15">
        <xdr:graphicFrame macro="">
          <xdr:nvGraphicFramePr>
            <xdr:cNvPr id="11" name="Season">
              <a:extLst>
                <a:ext uri="{FF2B5EF4-FFF2-40B4-BE49-F238E27FC236}">
                  <a16:creationId xmlns:a16="http://schemas.microsoft.com/office/drawing/2014/main" id="{EFA22DCA-7167-485B-A2B2-9D26ADFA9DEA}"/>
                </a:ext>
              </a:extLst>
            </xdr:cNvPr>
            <xdr:cNvGraphicFramePr/>
          </xdr:nvGraphicFramePr>
          <xdr:xfrm>
            <a:off x="0" y="0"/>
            <a:ext cx="0" cy="0"/>
          </xdr:xfrm>
          <a:graphic>
            <a:graphicData uri="http://schemas.microsoft.com/office/drawing/2010/slicer">
              <sle:slicer xmlns:sle="http://schemas.microsoft.com/office/drawing/2010/slicer" name="Season"/>
            </a:graphicData>
          </a:graphic>
        </xdr:graphicFrame>
      </mc:Choice>
      <mc:Fallback xmlns="">
        <xdr:sp macro="" textlink="">
          <xdr:nvSpPr>
            <xdr:cNvPr id="0" name=""/>
            <xdr:cNvSpPr>
              <a:spLocks noTextEdit="1"/>
            </xdr:cNvSpPr>
          </xdr:nvSpPr>
          <xdr:spPr>
            <a:xfrm>
              <a:off x="7624512" y="1066799"/>
              <a:ext cx="1828800" cy="2381250"/>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10</xdr:col>
      <xdr:colOff>529091</xdr:colOff>
      <xdr:row>31</xdr:row>
      <xdr:rowOff>49129</xdr:rowOff>
    </xdr:from>
    <xdr:to>
      <xdr:col>12</xdr:col>
      <xdr:colOff>252817</xdr:colOff>
      <xdr:row>41</xdr:row>
      <xdr:rowOff>184484</xdr:rowOff>
    </xdr:to>
    <mc:AlternateContent xmlns:mc="http://schemas.openxmlformats.org/markup-compatibility/2006" xmlns:sle15="http://schemas.microsoft.com/office/drawing/2012/slicer">
      <mc:Choice Requires="sle15">
        <xdr:graphicFrame macro="">
          <xdr:nvGraphicFramePr>
            <xdr:cNvPr id="12" name="Farmer/Vendor name 1">
              <a:extLst>
                <a:ext uri="{FF2B5EF4-FFF2-40B4-BE49-F238E27FC236}">
                  <a16:creationId xmlns:a16="http://schemas.microsoft.com/office/drawing/2014/main" id="{837BE0BC-9FFC-47CA-9E04-D0A40A548728}"/>
                </a:ext>
              </a:extLst>
            </xdr:cNvPr>
            <xdr:cNvGraphicFramePr/>
          </xdr:nvGraphicFramePr>
          <xdr:xfrm>
            <a:off x="0" y="0"/>
            <a:ext cx="0" cy="0"/>
          </xdr:xfrm>
          <a:graphic>
            <a:graphicData uri="http://schemas.microsoft.com/office/drawing/2010/slicer">
              <sle:slicer xmlns:sle="http://schemas.microsoft.com/office/drawing/2010/slicer" name="Farmer/Vendor name 1"/>
            </a:graphicData>
          </a:graphic>
        </xdr:graphicFrame>
      </mc:Choice>
      <mc:Fallback xmlns="">
        <xdr:sp macro="" textlink="">
          <xdr:nvSpPr>
            <xdr:cNvPr id="0" name=""/>
            <xdr:cNvSpPr>
              <a:spLocks noTextEdit="1"/>
            </xdr:cNvSpPr>
          </xdr:nvSpPr>
          <xdr:spPr>
            <a:xfrm>
              <a:off x="9504447" y="1071813"/>
              <a:ext cx="1828800" cy="2381250"/>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12</xdr:col>
      <xdr:colOff>313526</xdr:colOff>
      <xdr:row>31</xdr:row>
      <xdr:rowOff>34090</xdr:rowOff>
    </xdr:from>
    <xdr:to>
      <xdr:col>14</xdr:col>
      <xdr:colOff>100225</xdr:colOff>
      <xdr:row>41</xdr:row>
      <xdr:rowOff>169445</xdr:rowOff>
    </xdr:to>
    <mc:AlternateContent xmlns:mc="http://schemas.openxmlformats.org/markup-compatibility/2006" xmlns:sle15="http://schemas.microsoft.com/office/drawing/2012/slicer">
      <mc:Choice Requires="sle15">
        <xdr:graphicFrame macro="">
          <xdr:nvGraphicFramePr>
            <xdr:cNvPr id="13" name="days to expire seg">
              <a:extLst>
                <a:ext uri="{FF2B5EF4-FFF2-40B4-BE49-F238E27FC236}">
                  <a16:creationId xmlns:a16="http://schemas.microsoft.com/office/drawing/2014/main" id="{7108047E-2036-4806-8021-67F31AF542F3}"/>
                </a:ext>
              </a:extLst>
            </xdr:cNvPr>
            <xdr:cNvGraphicFramePr/>
          </xdr:nvGraphicFramePr>
          <xdr:xfrm>
            <a:off x="0" y="0"/>
            <a:ext cx="0" cy="0"/>
          </xdr:xfrm>
          <a:graphic>
            <a:graphicData uri="http://schemas.microsoft.com/office/drawing/2010/slicer">
              <sle:slicer xmlns:sle="http://schemas.microsoft.com/office/drawing/2010/slicer" name="days to expire seg"/>
            </a:graphicData>
          </a:graphic>
        </xdr:graphicFrame>
      </mc:Choice>
      <mc:Fallback xmlns="">
        <xdr:sp macro="" textlink="">
          <xdr:nvSpPr>
            <xdr:cNvPr id="0" name=""/>
            <xdr:cNvSpPr>
              <a:spLocks noTextEdit="1"/>
            </xdr:cNvSpPr>
          </xdr:nvSpPr>
          <xdr:spPr>
            <a:xfrm>
              <a:off x="11394407" y="1056774"/>
              <a:ext cx="1828800" cy="2381250"/>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26</xdr:col>
      <xdr:colOff>116139</xdr:colOff>
      <xdr:row>31</xdr:row>
      <xdr:rowOff>41995</xdr:rowOff>
    </xdr:from>
    <xdr:to>
      <xdr:col>28</xdr:col>
      <xdr:colOff>507344</xdr:colOff>
      <xdr:row>41</xdr:row>
      <xdr:rowOff>181728</xdr:rowOff>
    </xdr:to>
    <mc:AlternateContent xmlns:mc="http://schemas.openxmlformats.org/markup-compatibility/2006" xmlns:sle15="http://schemas.microsoft.com/office/drawing/2012/slicer">
      <mc:Choice Requires="sle15">
        <xdr:graphicFrame macro="">
          <xdr:nvGraphicFramePr>
            <xdr:cNvPr id="15" name="Current Stock &#10;(वर्तमान स्टॉक कि स्थिति) 1">
              <a:extLst>
                <a:ext uri="{FF2B5EF4-FFF2-40B4-BE49-F238E27FC236}">
                  <a16:creationId xmlns:a16="http://schemas.microsoft.com/office/drawing/2014/main" id="{2105683C-5A12-4B41-AE09-D93EE3D90F62}"/>
                </a:ext>
              </a:extLst>
            </xdr:cNvPr>
            <xdr:cNvGraphicFramePr/>
          </xdr:nvGraphicFramePr>
          <xdr:xfrm>
            <a:off x="0" y="0"/>
            <a:ext cx="0" cy="0"/>
          </xdr:xfrm>
          <a:graphic>
            <a:graphicData uri="http://schemas.microsoft.com/office/drawing/2010/slicer">
              <sle:slicer xmlns:sle="http://schemas.microsoft.com/office/drawing/2010/slicer" name="Current Stock &#10;(वर्तमान स्टॉक कि स्थिति) 1"/>
            </a:graphicData>
          </a:graphic>
        </xdr:graphicFrame>
      </mc:Choice>
      <mc:Fallback xmlns="">
        <xdr:sp macro="" textlink="">
          <xdr:nvSpPr>
            <xdr:cNvPr id="0" name=""/>
            <xdr:cNvSpPr>
              <a:spLocks noTextEdit="1"/>
            </xdr:cNvSpPr>
          </xdr:nvSpPr>
          <xdr:spPr>
            <a:xfrm>
              <a:off x="22911926" y="1069411"/>
              <a:ext cx="1836008" cy="2408609"/>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14</xdr:col>
      <xdr:colOff>191964</xdr:colOff>
      <xdr:row>31</xdr:row>
      <xdr:rowOff>70185</xdr:rowOff>
    </xdr:from>
    <xdr:to>
      <xdr:col>16</xdr:col>
      <xdr:colOff>563168</xdr:colOff>
      <xdr:row>42</xdr:row>
      <xdr:rowOff>15040</xdr:rowOff>
    </xdr:to>
    <mc:AlternateContent xmlns:mc="http://schemas.openxmlformats.org/markup-compatibility/2006" xmlns:sle15="http://schemas.microsoft.com/office/drawing/2012/slicer">
      <mc:Choice Requires="sle15">
        <xdr:graphicFrame macro="">
          <xdr:nvGraphicFramePr>
            <xdr:cNvPr id="14" name="Potential loss in next 30-60 days">
              <a:extLst>
                <a:ext uri="{FF2B5EF4-FFF2-40B4-BE49-F238E27FC236}">
                  <a16:creationId xmlns:a16="http://schemas.microsoft.com/office/drawing/2014/main" id="{3C2874AE-0727-4331-BD0F-437CEACFA16D}"/>
                </a:ext>
              </a:extLst>
            </xdr:cNvPr>
            <xdr:cNvGraphicFramePr/>
          </xdr:nvGraphicFramePr>
          <xdr:xfrm>
            <a:off x="0" y="0"/>
            <a:ext cx="0" cy="0"/>
          </xdr:xfrm>
          <a:graphic>
            <a:graphicData uri="http://schemas.microsoft.com/office/drawing/2010/slicer">
              <sle:slicer xmlns:sle="http://schemas.microsoft.com/office/drawing/2010/slicer" name="Potential loss in next 30-60 days"/>
            </a:graphicData>
          </a:graphic>
        </xdr:graphicFrame>
      </mc:Choice>
      <mc:Fallback xmlns="">
        <xdr:sp macro="" textlink="">
          <xdr:nvSpPr>
            <xdr:cNvPr id="0" name=""/>
            <xdr:cNvSpPr>
              <a:spLocks noTextEdit="1"/>
            </xdr:cNvSpPr>
          </xdr:nvSpPr>
          <xdr:spPr>
            <a:xfrm>
              <a:off x="13314946" y="1092869"/>
              <a:ext cx="1828800" cy="2381250"/>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17</xdr:col>
      <xdr:colOff>33657</xdr:colOff>
      <xdr:row>31</xdr:row>
      <xdr:rowOff>55144</xdr:rowOff>
    </xdr:from>
    <xdr:to>
      <xdr:col>19</xdr:col>
      <xdr:colOff>30795</xdr:colOff>
      <xdr:row>42</xdr:row>
      <xdr:rowOff>1400</xdr:rowOff>
    </xdr:to>
    <mc:AlternateContent xmlns:mc="http://schemas.openxmlformats.org/markup-compatibility/2006" xmlns:sle15="http://schemas.microsoft.com/office/drawing/2012/slicer">
      <mc:Choice Requires="sle15">
        <xdr:graphicFrame macro="">
          <xdr:nvGraphicFramePr>
            <xdr:cNvPr id="16" name="Loss incurred due to expiry">
              <a:extLst>
                <a:ext uri="{FF2B5EF4-FFF2-40B4-BE49-F238E27FC236}">
                  <a16:creationId xmlns:a16="http://schemas.microsoft.com/office/drawing/2014/main" id="{56A28BFC-CDB0-40F5-8626-59FC3E241D47}"/>
                </a:ext>
              </a:extLst>
            </xdr:cNvPr>
            <xdr:cNvGraphicFramePr/>
          </xdr:nvGraphicFramePr>
          <xdr:xfrm>
            <a:off x="0" y="0"/>
            <a:ext cx="0" cy="0"/>
          </xdr:xfrm>
          <a:graphic>
            <a:graphicData uri="http://schemas.microsoft.com/office/drawing/2010/slicer">
              <sle:slicer xmlns:sle="http://schemas.microsoft.com/office/drawing/2010/slicer" name="Loss incurred due to expiry"/>
            </a:graphicData>
          </a:graphic>
        </xdr:graphicFrame>
      </mc:Choice>
      <mc:Fallback xmlns="">
        <xdr:sp macro="" textlink="">
          <xdr:nvSpPr>
            <xdr:cNvPr id="0" name=""/>
            <xdr:cNvSpPr>
              <a:spLocks noTextEdit="1"/>
            </xdr:cNvSpPr>
          </xdr:nvSpPr>
          <xdr:spPr>
            <a:xfrm>
              <a:off x="15255039" y="1077828"/>
              <a:ext cx="1828800" cy="2381250"/>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19</xdr:col>
      <xdr:colOff>134745</xdr:colOff>
      <xdr:row>31</xdr:row>
      <xdr:rowOff>55874</xdr:rowOff>
    </xdr:from>
    <xdr:to>
      <xdr:col>21</xdr:col>
      <xdr:colOff>257614</xdr:colOff>
      <xdr:row>41</xdr:row>
      <xdr:rowOff>154890</xdr:rowOff>
    </xdr:to>
    <mc:AlternateContent xmlns:mc="http://schemas.openxmlformats.org/markup-compatibility/2006" xmlns:sle15="http://schemas.microsoft.com/office/drawing/2012/slicer">
      <mc:Choice Requires="sle15">
        <xdr:graphicFrame macro="">
          <xdr:nvGraphicFramePr>
            <xdr:cNvPr id="17" name="Returnable product">
              <a:extLst>
                <a:ext uri="{FF2B5EF4-FFF2-40B4-BE49-F238E27FC236}">
                  <a16:creationId xmlns:a16="http://schemas.microsoft.com/office/drawing/2014/main" id="{9D270BA1-1D60-4873-9FA5-3E30F08B5CE6}"/>
                </a:ext>
              </a:extLst>
            </xdr:cNvPr>
            <xdr:cNvGraphicFramePr/>
          </xdr:nvGraphicFramePr>
          <xdr:xfrm>
            <a:off x="0" y="0"/>
            <a:ext cx="0" cy="0"/>
          </xdr:xfrm>
          <a:graphic>
            <a:graphicData uri="http://schemas.microsoft.com/office/drawing/2010/slicer">
              <sle:slicer xmlns:sle="http://schemas.microsoft.com/office/drawing/2010/slicer" name="Returnable product"/>
            </a:graphicData>
          </a:graphic>
        </xdr:graphicFrame>
      </mc:Choice>
      <mc:Fallback xmlns="">
        <xdr:sp macro="" textlink="">
          <xdr:nvSpPr>
            <xdr:cNvPr id="0" name=""/>
            <xdr:cNvSpPr>
              <a:spLocks noTextEdit="1"/>
            </xdr:cNvSpPr>
          </xdr:nvSpPr>
          <xdr:spPr>
            <a:xfrm>
              <a:off x="17183425" y="1083290"/>
              <a:ext cx="1835228" cy="2367892"/>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21</xdr:col>
      <xdr:colOff>336136</xdr:colOff>
      <xdr:row>31</xdr:row>
      <xdr:rowOff>57088</xdr:rowOff>
    </xdr:from>
    <xdr:to>
      <xdr:col>23</xdr:col>
      <xdr:colOff>472547</xdr:colOff>
      <xdr:row>41</xdr:row>
      <xdr:rowOff>171898</xdr:rowOff>
    </xdr:to>
    <mc:AlternateContent xmlns:mc="http://schemas.openxmlformats.org/markup-compatibility/2006" xmlns:sle15="http://schemas.microsoft.com/office/drawing/2012/slicer">
      <mc:Choice Requires="sle15">
        <xdr:graphicFrame macro="">
          <xdr:nvGraphicFramePr>
            <xdr:cNvPr id="18" name="If yes, Returned date">
              <a:extLst>
                <a:ext uri="{FF2B5EF4-FFF2-40B4-BE49-F238E27FC236}">
                  <a16:creationId xmlns:a16="http://schemas.microsoft.com/office/drawing/2014/main" id="{90A43D10-E1DE-4020-AD47-814E0373425A}"/>
                </a:ext>
              </a:extLst>
            </xdr:cNvPr>
            <xdr:cNvGraphicFramePr/>
          </xdr:nvGraphicFramePr>
          <xdr:xfrm>
            <a:off x="0" y="0"/>
            <a:ext cx="0" cy="0"/>
          </xdr:xfrm>
          <a:graphic>
            <a:graphicData uri="http://schemas.microsoft.com/office/drawing/2010/slicer">
              <sle:slicer xmlns:sle="http://schemas.microsoft.com/office/drawing/2010/slicer" name="If yes, Returned date"/>
            </a:graphicData>
          </a:graphic>
        </xdr:graphicFrame>
      </mc:Choice>
      <mc:Fallback xmlns="">
        <xdr:sp macro="" textlink="">
          <xdr:nvSpPr>
            <xdr:cNvPr id="0" name=""/>
            <xdr:cNvSpPr>
              <a:spLocks noTextEdit="1"/>
            </xdr:cNvSpPr>
          </xdr:nvSpPr>
          <xdr:spPr>
            <a:xfrm>
              <a:off x="19097175" y="1084504"/>
              <a:ext cx="1827366" cy="2383686"/>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23</xdr:col>
      <xdr:colOff>544496</xdr:colOff>
      <xdr:row>31</xdr:row>
      <xdr:rowOff>58608</xdr:rowOff>
    </xdr:from>
    <xdr:to>
      <xdr:col>26</xdr:col>
      <xdr:colOff>31749</xdr:colOff>
      <xdr:row>41</xdr:row>
      <xdr:rowOff>174937</xdr:rowOff>
    </xdr:to>
    <mc:AlternateContent xmlns:mc="http://schemas.openxmlformats.org/markup-compatibility/2006" xmlns:sle15="http://schemas.microsoft.com/office/drawing/2012/slicer">
      <mc:Choice Requires="sle15">
        <xdr:graphicFrame macro="">
          <xdr:nvGraphicFramePr>
            <xdr:cNvPr id="19" name="Product return in mentioed days">
              <a:extLst>
                <a:ext uri="{FF2B5EF4-FFF2-40B4-BE49-F238E27FC236}">
                  <a16:creationId xmlns:a16="http://schemas.microsoft.com/office/drawing/2014/main" id="{3A615812-BA31-41CB-A333-A8632AF3290A}"/>
                </a:ext>
              </a:extLst>
            </xdr:cNvPr>
            <xdr:cNvGraphicFramePr/>
          </xdr:nvGraphicFramePr>
          <xdr:xfrm>
            <a:off x="0" y="0"/>
            <a:ext cx="0" cy="0"/>
          </xdr:xfrm>
          <a:graphic>
            <a:graphicData uri="http://schemas.microsoft.com/office/drawing/2010/slicer">
              <sle:slicer xmlns:sle="http://schemas.microsoft.com/office/drawing/2010/slicer" name="Product return in mentioed days"/>
            </a:graphicData>
          </a:graphic>
        </xdr:graphicFrame>
      </mc:Choice>
      <mc:Fallback xmlns="">
        <xdr:sp macro="" textlink="">
          <xdr:nvSpPr>
            <xdr:cNvPr id="0" name=""/>
            <xdr:cNvSpPr>
              <a:spLocks noTextEdit="1"/>
            </xdr:cNvSpPr>
          </xdr:nvSpPr>
          <xdr:spPr>
            <a:xfrm>
              <a:off x="20996490" y="1086024"/>
              <a:ext cx="1831046" cy="2385205"/>
            </a:xfrm>
            <a:prstGeom prst="rect">
              <a:avLst/>
            </a:prstGeom>
            <a:solidFill>
              <a:prstClr val="white"/>
            </a:solidFill>
            <a:ln w="1">
              <a:solidFill>
                <a:prstClr val="green"/>
              </a:solidFill>
            </a:ln>
          </xdr:spPr>
          <xdr:txBody>
            <a:bodyPr vertOverflow="clip" horzOverflow="clip"/>
            <a:lstStyle/>
            <a:p>
              <a:r>
                <a:rPr lang="en-IN"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4</xdr:col>
      <xdr:colOff>970470</xdr:colOff>
      <xdr:row>29</xdr:row>
      <xdr:rowOff>15561</xdr:rowOff>
    </xdr:from>
    <xdr:to>
      <xdr:col>6</xdr:col>
      <xdr:colOff>251602</xdr:colOff>
      <xdr:row>29</xdr:row>
      <xdr:rowOff>556519</xdr:rowOff>
    </xdr:to>
    <xdr:sp macro="" textlink="">
      <xdr:nvSpPr>
        <xdr:cNvPr id="2" name="Rectangle 1">
          <a:extLst>
            <a:ext uri="{FF2B5EF4-FFF2-40B4-BE49-F238E27FC236}">
              <a16:creationId xmlns:a16="http://schemas.microsoft.com/office/drawing/2014/main" id="{5D15BAE3-3B89-4A6A-8E97-2013123E6BA6}"/>
            </a:ext>
          </a:extLst>
        </xdr:cNvPr>
        <xdr:cNvSpPr/>
      </xdr:nvSpPr>
      <xdr:spPr>
        <a:xfrm>
          <a:off x="5157876" y="249193"/>
          <a:ext cx="1132217" cy="540958"/>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lang="en-US" sz="1400" b="1" kern="1200">
            <a:solidFill>
              <a:srgbClr val="002060"/>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US" sz="1400" b="1" kern="1200">
              <a:solidFill>
                <a:schemeClr val="bg1"/>
              </a:solidFill>
              <a:effectLst/>
              <a:latin typeface="+mn-lt"/>
              <a:ea typeface="+mn-ea"/>
              <a:cs typeface="+mn-cs"/>
            </a:rPr>
            <a:t>46-60days</a:t>
          </a:r>
          <a:endParaRPr lang="en-IN" sz="1400">
            <a:solidFill>
              <a:schemeClr val="bg1"/>
            </a:solidFill>
            <a:effectLst/>
          </a:endParaRPr>
        </a:p>
        <a:p>
          <a:pPr algn="ctr"/>
          <a:endParaRPr lang="en-IN"/>
        </a:p>
      </xdr:txBody>
    </xdr:sp>
    <xdr:clientData/>
  </xdr:twoCellAnchor>
  <xdr:twoCellAnchor>
    <xdr:from>
      <xdr:col>6</xdr:col>
      <xdr:colOff>454542</xdr:colOff>
      <xdr:row>29</xdr:row>
      <xdr:rowOff>11878</xdr:rowOff>
    </xdr:from>
    <xdr:to>
      <xdr:col>8</xdr:col>
      <xdr:colOff>439495</xdr:colOff>
      <xdr:row>29</xdr:row>
      <xdr:rowOff>567220</xdr:rowOff>
    </xdr:to>
    <xdr:sp macro="" textlink="">
      <xdr:nvSpPr>
        <xdr:cNvPr id="3" name="Rectangle 2">
          <a:extLst>
            <a:ext uri="{FF2B5EF4-FFF2-40B4-BE49-F238E27FC236}">
              <a16:creationId xmlns:a16="http://schemas.microsoft.com/office/drawing/2014/main" id="{51D1BCA5-BD6A-49B1-9B25-B09F7E0FFBE8}"/>
            </a:ext>
          </a:extLst>
        </xdr:cNvPr>
        <xdr:cNvSpPr/>
      </xdr:nvSpPr>
      <xdr:spPr>
        <a:xfrm>
          <a:off x="6493033" y="245510"/>
          <a:ext cx="1117170" cy="555342"/>
        </a:xfrm>
        <a:prstGeom prst="rect">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lang="en-US" sz="1400" b="1" kern="1200">
            <a:solidFill>
              <a:srgbClr val="002060"/>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US" sz="1400" b="1" kern="1200">
              <a:solidFill>
                <a:schemeClr val="bg1"/>
              </a:solidFill>
              <a:effectLst/>
              <a:latin typeface="+mn-lt"/>
              <a:ea typeface="+mn-ea"/>
              <a:cs typeface="+mn-cs"/>
            </a:rPr>
            <a:t>31-45days</a:t>
          </a:r>
          <a:endParaRPr lang="en-IN" sz="1400">
            <a:solidFill>
              <a:schemeClr val="bg1"/>
            </a:solidFill>
            <a:effectLst/>
          </a:endParaRPr>
        </a:p>
        <a:p>
          <a:pPr algn="ctr"/>
          <a:endParaRPr lang="en-IN" sz="1400"/>
        </a:p>
      </xdr:txBody>
    </xdr:sp>
    <xdr:clientData/>
  </xdr:twoCellAnchor>
  <xdr:twoCellAnchor>
    <xdr:from>
      <xdr:col>8</xdr:col>
      <xdr:colOff>772783</xdr:colOff>
      <xdr:row>29</xdr:row>
      <xdr:rowOff>17973</xdr:rowOff>
    </xdr:from>
    <xdr:to>
      <xdr:col>9</xdr:col>
      <xdr:colOff>794188</xdr:colOff>
      <xdr:row>30</xdr:row>
      <xdr:rowOff>10098</xdr:rowOff>
    </xdr:to>
    <xdr:sp macro="" textlink="">
      <xdr:nvSpPr>
        <xdr:cNvPr id="4" name="Rectangle 3">
          <a:extLst>
            <a:ext uri="{FF2B5EF4-FFF2-40B4-BE49-F238E27FC236}">
              <a16:creationId xmlns:a16="http://schemas.microsoft.com/office/drawing/2014/main" id="{D8D415EF-22E1-411C-980E-75A1AAEEF43A}"/>
            </a:ext>
          </a:extLst>
        </xdr:cNvPr>
        <xdr:cNvSpPr/>
      </xdr:nvSpPr>
      <xdr:spPr>
        <a:xfrm>
          <a:off x="7943491" y="251605"/>
          <a:ext cx="973905" cy="567219"/>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lang="en-US" sz="1400" b="1" kern="1200">
            <a:solidFill>
              <a:schemeClr val="lt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US" sz="1400" b="1" kern="1200">
              <a:solidFill>
                <a:schemeClr val="lt1"/>
              </a:solidFill>
              <a:effectLst/>
              <a:latin typeface="+mn-lt"/>
              <a:ea typeface="+mn-ea"/>
              <a:cs typeface="+mn-cs"/>
            </a:rPr>
            <a:t>&lt; 30days</a:t>
          </a:r>
          <a:endParaRPr lang="en-IN" sz="1400">
            <a:effectLst/>
          </a:endParaRPr>
        </a:p>
        <a:p>
          <a:pPr algn="ctr"/>
          <a:endParaRPr lang="en-IN"/>
        </a:p>
      </xdr:txBody>
    </xdr:sp>
    <xdr:clientData/>
  </xdr:twoCellAnchor>
  <xdr:twoCellAnchor editAs="oneCell">
    <xdr:from>
      <xdr:col>2</xdr:col>
      <xdr:colOff>24936</xdr:colOff>
      <xdr:row>28</xdr:row>
      <xdr:rowOff>177206</xdr:rowOff>
    </xdr:from>
    <xdr:to>
      <xdr:col>3</xdr:col>
      <xdr:colOff>624008</xdr:colOff>
      <xdr:row>30</xdr:row>
      <xdr:rowOff>2367</xdr:rowOff>
    </xdr:to>
    <xdr:pic>
      <xdr:nvPicPr>
        <xdr:cNvPr id="9" name="Picture 8">
          <a:extLst>
            <a:ext uri="{FF2B5EF4-FFF2-40B4-BE49-F238E27FC236}">
              <a16:creationId xmlns:a16="http://schemas.microsoft.com/office/drawing/2014/main" id="{62F6EAE6-734A-4287-AE0C-56B3469304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0357" y="177206"/>
          <a:ext cx="1862388" cy="647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29</xdr:row>
      <xdr:rowOff>20051</xdr:rowOff>
    </xdr:from>
    <xdr:to>
      <xdr:col>0</xdr:col>
      <xdr:colOff>721895</xdr:colOff>
      <xdr:row>29</xdr:row>
      <xdr:rowOff>553870</xdr:rowOff>
    </xdr:to>
    <xdr:pic>
      <xdr:nvPicPr>
        <xdr:cNvPr id="7" name="Picture 6">
          <a:extLst>
            <a:ext uri="{FF2B5EF4-FFF2-40B4-BE49-F238E27FC236}">
              <a16:creationId xmlns:a16="http://schemas.microsoft.com/office/drawing/2014/main" id="{B241B957-08CA-4745-8AB2-B668D36DCE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60683"/>
          <a:ext cx="721895" cy="533819"/>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161925</xdr:colOff>
      <xdr:row>0</xdr:row>
      <xdr:rowOff>0</xdr:rowOff>
    </xdr:from>
    <xdr:to>
      <xdr:col>3</xdr:col>
      <xdr:colOff>866775</xdr:colOff>
      <xdr:row>1</xdr:row>
      <xdr:rowOff>76199</xdr:rowOff>
    </xdr:to>
    <xdr:pic>
      <xdr:nvPicPr>
        <xdr:cNvPr id="9" name="Picture 8">
          <a:extLst>
            <a:ext uri="{FF2B5EF4-FFF2-40B4-BE49-F238E27FC236}">
              <a16:creationId xmlns:a16="http://schemas.microsoft.com/office/drawing/2014/main" id="{57E93F34-1C3B-4917-8294-1951CF6DFC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0"/>
          <a:ext cx="1857375" cy="571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581025</xdr:colOff>
      <xdr:row>0</xdr:row>
      <xdr:rowOff>485775</xdr:rowOff>
    </xdr:to>
    <xdr:pic>
      <xdr:nvPicPr>
        <xdr:cNvPr id="4" name="Picture 3">
          <a:extLst>
            <a:ext uri="{FF2B5EF4-FFF2-40B4-BE49-F238E27FC236}">
              <a16:creationId xmlns:a16="http://schemas.microsoft.com/office/drawing/2014/main" id="{7472D554-F8B0-4B4B-BB5F-14FB81BC69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581025" cy="485775"/>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685800</xdr:colOff>
      <xdr:row>1</xdr:row>
      <xdr:rowOff>0</xdr:rowOff>
    </xdr:to>
    <xdr:pic>
      <xdr:nvPicPr>
        <xdr:cNvPr id="3" name="Picture 2">
          <a:extLst>
            <a:ext uri="{FF2B5EF4-FFF2-40B4-BE49-F238E27FC236}">
              <a16:creationId xmlns:a16="http://schemas.microsoft.com/office/drawing/2014/main" id="{EC20F339-DC13-439B-A6E8-A4B7FC5841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542925"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116816</xdr:colOff>
      <xdr:row>0</xdr:row>
      <xdr:rowOff>0</xdr:rowOff>
    </xdr:from>
    <xdr:to>
      <xdr:col>4</xdr:col>
      <xdr:colOff>667649</xdr:colOff>
      <xdr:row>1</xdr:row>
      <xdr:rowOff>95250</xdr:rowOff>
    </xdr:to>
    <xdr:pic>
      <xdr:nvPicPr>
        <xdr:cNvPr id="4" name="Picture 3">
          <a:extLst>
            <a:ext uri="{FF2B5EF4-FFF2-40B4-BE49-F238E27FC236}">
              <a16:creationId xmlns:a16="http://schemas.microsoft.com/office/drawing/2014/main" id="{0A683E0C-A9CC-4AF9-A5E9-7DB52B5BD8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1557" y="0"/>
          <a:ext cx="2258144" cy="634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26</xdr:col>
      <xdr:colOff>0</xdr:colOff>
      <xdr:row>3</xdr:row>
      <xdr:rowOff>4856</xdr:rowOff>
    </xdr:from>
    <xdr:to>
      <xdr:col>27</xdr:col>
      <xdr:colOff>371057</xdr:colOff>
      <xdr:row>4</xdr:row>
      <xdr:rowOff>95936</xdr:rowOff>
    </xdr:to>
    <xdr:sp macro="" textlink="">
      <xdr:nvSpPr>
        <xdr:cNvPr id="2" name="Rectangle 1">
          <a:extLst>
            <a:ext uri="{FF2B5EF4-FFF2-40B4-BE49-F238E27FC236}">
              <a16:creationId xmlns:a16="http://schemas.microsoft.com/office/drawing/2014/main" id="{EA4188D5-C049-4F1B-A927-F0A5A498EB60}"/>
            </a:ext>
          </a:extLst>
        </xdr:cNvPr>
        <xdr:cNvSpPr/>
      </xdr:nvSpPr>
      <xdr:spPr>
        <a:xfrm>
          <a:off x="19002375" y="2128931"/>
          <a:ext cx="980657" cy="28158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27</xdr:col>
      <xdr:colOff>596470</xdr:colOff>
      <xdr:row>3</xdr:row>
      <xdr:rowOff>11874</xdr:rowOff>
    </xdr:from>
    <xdr:to>
      <xdr:col>29</xdr:col>
      <xdr:colOff>53127</xdr:colOff>
      <xdr:row>4</xdr:row>
      <xdr:rowOff>102954</xdr:rowOff>
    </xdr:to>
    <xdr:sp macro="" textlink="">
      <xdr:nvSpPr>
        <xdr:cNvPr id="3" name="Rectangle 2">
          <a:extLst>
            <a:ext uri="{FF2B5EF4-FFF2-40B4-BE49-F238E27FC236}">
              <a16:creationId xmlns:a16="http://schemas.microsoft.com/office/drawing/2014/main" id="{B21DA715-D581-4FBE-A844-DC4185B9D4D4}"/>
            </a:ext>
          </a:extLst>
        </xdr:cNvPr>
        <xdr:cNvSpPr/>
      </xdr:nvSpPr>
      <xdr:spPr>
        <a:xfrm>
          <a:off x="20208445" y="2135949"/>
          <a:ext cx="980657" cy="281580"/>
        </a:xfrm>
        <a:prstGeom prst="rect">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29</xdr:col>
      <xdr:colOff>278539</xdr:colOff>
      <xdr:row>3</xdr:row>
      <xdr:rowOff>0</xdr:rowOff>
    </xdr:from>
    <xdr:to>
      <xdr:col>31</xdr:col>
      <xdr:colOff>39996</xdr:colOff>
      <xdr:row>4</xdr:row>
      <xdr:rowOff>91080</xdr:rowOff>
    </xdr:to>
    <xdr:sp macro="" textlink="">
      <xdr:nvSpPr>
        <xdr:cNvPr id="4" name="Rectangle 3">
          <a:extLst>
            <a:ext uri="{FF2B5EF4-FFF2-40B4-BE49-F238E27FC236}">
              <a16:creationId xmlns:a16="http://schemas.microsoft.com/office/drawing/2014/main" id="{44DEA777-408C-4C66-8B8E-5BC556C143DB}"/>
            </a:ext>
          </a:extLst>
        </xdr:cNvPr>
        <xdr:cNvSpPr/>
      </xdr:nvSpPr>
      <xdr:spPr>
        <a:xfrm>
          <a:off x="21414514" y="2124075"/>
          <a:ext cx="980657" cy="28158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IN"/>
        </a:p>
      </xdr:txBody>
    </xdr:sp>
    <xdr:clientData/>
  </xdr:twoCellAnchor>
  <xdr:twoCellAnchor>
    <xdr:from>
      <xdr:col>26</xdr:col>
      <xdr:colOff>0</xdr:colOff>
      <xdr:row>4</xdr:row>
      <xdr:rowOff>117664</xdr:rowOff>
    </xdr:from>
    <xdr:to>
      <xdr:col>27</xdr:col>
      <xdr:colOff>371057</xdr:colOff>
      <xdr:row>6</xdr:row>
      <xdr:rowOff>18244</xdr:rowOff>
    </xdr:to>
    <xdr:sp macro="" textlink="">
      <xdr:nvSpPr>
        <xdr:cNvPr id="5" name="Rectangle 4">
          <a:extLst>
            <a:ext uri="{FF2B5EF4-FFF2-40B4-BE49-F238E27FC236}">
              <a16:creationId xmlns:a16="http://schemas.microsoft.com/office/drawing/2014/main" id="{838EF842-5F4A-4760-B679-202E10113639}"/>
            </a:ext>
            <a:ext uri="{147F2762-F138-4A5C-976F-8EAC2B608ADB}">
              <a16:predDERef xmlns:a16="http://schemas.microsoft.com/office/drawing/2014/main" pred="{44DEA777-408C-4C66-8B8E-5BC556C143DB}"/>
            </a:ext>
          </a:extLst>
        </xdr:cNvPr>
        <xdr:cNvSpPr/>
      </xdr:nvSpPr>
      <xdr:spPr>
        <a:xfrm>
          <a:off x="27089100" y="1879789"/>
          <a:ext cx="980657" cy="281580"/>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rgbClr val="002060"/>
              </a:solidFill>
            </a:rPr>
            <a:t>46-60days</a:t>
          </a:r>
          <a:endParaRPr lang="en-IN" sz="1400" b="1">
            <a:solidFill>
              <a:srgbClr val="002060"/>
            </a:solidFill>
          </a:endParaRPr>
        </a:p>
      </xdr:txBody>
    </xdr:sp>
    <xdr:clientData/>
  </xdr:twoCellAnchor>
  <xdr:twoCellAnchor>
    <xdr:from>
      <xdr:col>27</xdr:col>
      <xdr:colOff>596470</xdr:colOff>
      <xdr:row>4</xdr:row>
      <xdr:rowOff>102954</xdr:rowOff>
    </xdr:from>
    <xdr:to>
      <xdr:col>29</xdr:col>
      <xdr:colOff>53127</xdr:colOff>
      <xdr:row>6</xdr:row>
      <xdr:rowOff>3534</xdr:rowOff>
    </xdr:to>
    <xdr:sp macro="" textlink="">
      <xdr:nvSpPr>
        <xdr:cNvPr id="6" name="Rectangle 5">
          <a:extLst>
            <a:ext uri="{FF2B5EF4-FFF2-40B4-BE49-F238E27FC236}">
              <a16:creationId xmlns:a16="http://schemas.microsoft.com/office/drawing/2014/main" id="{4912AF2C-127E-411B-BF51-E3AAD2D646ED}"/>
            </a:ext>
          </a:extLst>
        </xdr:cNvPr>
        <xdr:cNvSpPr/>
      </xdr:nvSpPr>
      <xdr:spPr>
        <a:xfrm>
          <a:off x="20208445" y="2417529"/>
          <a:ext cx="980657" cy="281580"/>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rgbClr val="002060"/>
              </a:solidFill>
            </a:rPr>
            <a:t>31-45days</a:t>
          </a:r>
          <a:endParaRPr lang="en-IN" sz="1400" b="1">
            <a:solidFill>
              <a:srgbClr val="002060"/>
            </a:solidFill>
          </a:endParaRPr>
        </a:p>
      </xdr:txBody>
    </xdr:sp>
    <xdr:clientData/>
  </xdr:twoCellAnchor>
  <xdr:twoCellAnchor>
    <xdr:from>
      <xdr:col>29</xdr:col>
      <xdr:colOff>278539</xdr:colOff>
      <xdr:row>4</xdr:row>
      <xdr:rowOff>91080</xdr:rowOff>
    </xdr:from>
    <xdr:to>
      <xdr:col>31</xdr:col>
      <xdr:colOff>39996</xdr:colOff>
      <xdr:row>5</xdr:row>
      <xdr:rowOff>182160</xdr:rowOff>
    </xdr:to>
    <xdr:sp macro="" textlink="">
      <xdr:nvSpPr>
        <xdr:cNvPr id="7" name="Rectangle 6">
          <a:extLst>
            <a:ext uri="{FF2B5EF4-FFF2-40B4-BE49-F238E27FC236}">
              <a16:creationId xmlns:a16="http://schemas.microsoft.com/office/drawing/2014/main" id="{62B16726-D821-4C55-9957-3C937C82A162}"/>
            </a:ext>
          </a:extLst>
        </xdr:cNvPr>
        <xdr:cNvSpPr/>
      </xdr:nvSpPr>
      <xdr:spPr>
        <a:xfrm>
          <a:off x="21414514" y="2405655"/>
          <a:ext cx="980657" cy="281580"/>
        </a:xfrm>
        <a:prstGeom prst="rect">
          <a:avLst/>
        </a:prstGeom>
        <a:solidFill>
          <a:schemeClr val="accent5">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400" b="1">
              <a:solidFill>
                <a:srgbClr val="002060"/>
              </a:solidFill>
            </a:rPr>
            <a:t>&lt; 30days</a:t>
          </a:r>
          <a:endParaRPr lang="en-IN" sz="1400" b="1">
            <a:solidFill>
              <a:srgbClr val="002060"/>
            </a:solidFill>
          </a:endParaRPr>
        </a:p>
      </xdr:txBody>
    </xdr:sp>
    <xdr:clientData/>
  </xdr:twoCellAnchor>
  <xdr:twoCellAnchor editAs="oneCell">
    <xdr:from>
      <xdr:col>0</xdr:col>
      <xdr:colOff>0</xdr:colOff>
      <xdr:row>0</xdr:row>
      <xdr:rowOff>28575</xdr:rowOff>
    </xdr:from>
    <xdr:to>
      <xdr:col>0</xdr:col>
      <xdr:colOff>542925</xdr:colOff>
      <xdr:row>0</xdr:row>
      <xdr:rowOff>485775</xdr:rowOff>
    </xdr:to>
    <xdr:pic>
      <xdr:nvPicPr>
        <xdr:cNvPr id="12" name="Picture 11">
          <a:extLst>
            <a:ext uri="{FF2B5EF4-FFF2-40B4-BE49-F238E27FC236}">
              <a16:creationId xmlns:a16="http://schemas.microsoft.com/office/drawing/2014/main" id="{55162E3F-A904-459D-83C6-0F5CE3F622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542925"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161925</xdr:colOff>
      <xdr:row>0</xdr:row>
      <xdr:rowOff>0</xdr:rowOff>
    </xdr:from>
    <xdr:to>
      <xdr:col>3</xdr:col>
      <xdr:colOff>866775</xdr:colOff>
      <xdr:row>1</xdr:row>
      <xdr:rowOff>76199</xdr:rowOff>
    </xdr:to>
    <xdr:pic>
      <xdr:nvPicPr>
        <xdr:cNvPr id="14" name="Picture 13">
          <a:extLst>
            <a:ext uri="{FF2B5EF4-FFF2-40B4-BE49-F238E27FC236}">
              <a16:creationId xmlns:a16="http://schemas.microsoft.com/office/drawing/2014/main" id="{E9252D6A-A70B-439A-904D-A3994F056F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47900" y="0"/>
          <a:ext cx="1857375" cy="571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304800</xdr:colOff>
      <xdr:row>1</xdr:row>
      <xdr:rowOff>95250</xdr:rowOff>
    </xdr:from>
    <xdr:to>
      <xdr:col>0</xdr:col>
      <xdr:colOff>790575</xdr:colOff>
      <xdr:row>2</xdr:row>
      <xdr:rowOff>47625</xdr:rowOff>
    </xdr:to>
    <xdr:pic>
      <xdr:nvPicPr>
        <xdr:cNvPr id="3" name="Graphic 2" descr="Workflow with solid fill">
          <a:extLst>
            <a:ext uri="{FF2B5EF4-FFF2-40B4-BE49-F238E27FC236}">
              <a16:creationId xmlns:a16="http://schemas.microsoft.com/office/drawing/2014/main" id="{436C93E2-7280-4AB3-9FD2-861540E413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04800" y="95250"/>
          <a:ext cx="485775" cy="485775"/>
        </a:xfrm>
        <a:prstGeom prst="rect">
          <a:avLst/>
        </a:prstGeom>
      </xdr:spPr>
    </xdr:pic>
    <xdr:clientData/>
  </xdr:twoCellAnchor>
  <xdr:twoCellAnchor editAs="oneCell">
    <xdr:from>
      <xdr:col>1</xdr:col>
      <xdr:colOff>895350</xdr:colOff>
      <xdr:row>1</xdr:row>
      <xdr:rowOff>161925</xdr:rowOff>
    </xdr:from>
    <xdr:to>
      <xdr:col>1</xdr:col>
      <xdr:colOff>1371600</xdr:colOff>
      <xdr:row>2</xdr:row>
      <xdr:rowOff>57150</xdr:rowOff>
    </xdr:to>
    <xdr:pic>
      <xdr:nvPicPr>
        <xdr:cNvPr id="5" name="Graphic 4" descr="Male profile with solid fill">
          <a:extLst>
            <a:ext uri="{FF2B5EF4-FFF2-40B4-BE49-F238E27FC236}">
              <a16:creationId xmlns:a16="http://schemas.microsoft.com/office/drawing/2014/main" id="{9EC2DA19-74E2-400A-BC96-59DF318749D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028825" y="161925"/>
          <a:ext cx="476250" cy="428625"/>
        </a:xfrm>
        <a:prstGeom prst="rect">
          <a:avLst/>
        </a:prstGeom>
      </xdr:spPr>
    </xdr:pic>
    <xdr:clientData/>
  </xdr:twoCellAnchor>
  <xdr:twoCellAnchor editAs="oneCell">
    <xdr:from>
      <xdr:col>2</xdr:col>
      <xdr:colOff>942975</xdr:colOff>
      <xdr:row>1</xdr:row>
      <xdr:rowOff>152400</xdr:rowOff>
    </xdr:from>
    <xdr:to>
      <xdr:col>2</xdr:col>
      <xdr:colOff>1419225</xdr:colOff>
      <xdr:row>2</xdr:row>
      <xdr:rowOff>47625</xdr:rowOff>
    </xdr:to>
    <xdr:pic>
      <xdr:nvPicPr>
        <xdr:cNvPr id="6" name="Graphic 5" descr="Male profile with solid fill">
          <a:extLst>
            <a:ext uri="{FF2B5EF4-FFF2-40B4-BE49-F238E27FC236}">
              <a16:creationId xmlns:a16="http://schemas.microsoft.com/office/drawing/2014/main" id="{8DD9BD6F-53C7-4ED4-A420-F1EC04CC8E8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362450" y="152400"/>
          <a:ext cx="476250" cy="42862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sista, Nilanjana" refreshedDate="44708.496675231479" createdVersion="7" refreshedVersion="7" minRefreshableVersion="3" recordCount="10" xr:uid="{00000000-000A-0000-FFFF-FFFF00000000}">
  <cacheSource type="worksheet">
    <worksheetSource ref="F3:H13" sheet="Sheet1"/>
  </cacheSource>
  <cacheFields count="3">
    <cacheField name="Variant" numFmtId="0">
      <sharedItems count="3">
        <s v="Paddy"/>
        <s v="Wheat"/>
        <s v="Moong"/>
      </sharedItems>
    </cacheField>
    <cacheField name="# of days to expire" numFmtId="0">
      <sharedItems containsSemiMixedTypes="0" containsString="0" containsNumber="1" containsInteger="1" minValue="2" maxValue="57"/>
    </cacheField>
    <cacheField name="Segment" numFmtId="0">
      <sharedItems count="3">
        <s v="&lt;30"/>
        <s v="30-45"/>
        <s v="45-6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sista, Nilanjana" refreshedDate="44708.496675810187" createdVersion="7" refreshedVersion="7" minRefreshableVersion="3" recordCount="21" xr:uid="{9EEC8397-4E8B-498B-B9FB-FB660CDAE30E}">
  <cacheSource type="worksheet">
    <worksheetSource ref="A32:V53" sheet="Final Inventory MIS FPO"/>
  </cacheSource>
  <cacheFields count="22">
    <cacheField name="Sl No" numFmtId="0">
      <sharedItems containsSemiMixedTypes="0" containsString="0" containsNumber="1" containsInteger="1" minValue="1" maxValue="21"/>
    </cacheField>
    <cacheField name="Commodity/_x000a_product type" numFmtId="15">
      <sharedItems count="7">
        <s v="Organic Fertilizer"/>
        <s v="Fungicide"/>
        <s v="Vegetables"/>
        <s v="Crop balancer (Grwoth Hermone)"/>
        <s v="Insecticide"/>
        <s v="Fertlizer"/>
        <s v="Fruits"/>
      </sharedItems>
    </cacheField>
    <cacheField name="Commodity/_x000a_Product  Name" numFmtId="15">
      <sharedItems/>
    </cacheField>
    <cacheField name="Variety (In case of fertlizer/_x000a_pesticide NA)" numFmtId="0">
      <sharedItems count="12">
        <s v="NA"/>
        <s v="Green peas"/>
        <s v="Onion"/>
        <s v="Beans"/>
        <s v="Radish Koren"/>
        <s v="Abhilash Tomato"/>
        <s v="Barbati"/>
        <s v="Chili"/>
        <s v="Kagdi"/>
        <s v="Laal Saag"/>
        <s v="Watermelon"/>
        <s v="Bringle"/>
      </sharedItems>
    </cacheField>
    <cacheField name="Product Code" numFmtId="0">
      <sharedItems count="21">
        <s v="ORSUN24.6.21"/>
        <s v="ORSUN25.6.21"/>
        <s v="ORSUN26.6.21"/>
        <s v="ORSUN27.6.21"/>
        <s v="FUSAA20.2.22"/>
        <s v="VEKAI26.11.21"/>
        <s v="VESHR22.2.22"/>
        <s v="VEYRA23.2.22"/>
        <s v="VEKAL24.2.22"/>
        <s v="CRVIN23.11.21"/>
        <s v="INSHA26.3.22"/>
        <s v="FENPK28.6.21"/>
        <s v="VESEM12.2.22"/>
        <s v="VERAJ13.2.22"/>
        <s v="VECHI14.2.22"/>
        <s v="VELON15.2.22"/>
        <s v="VEIND16.2.22"/>
        <s v="FRSEM17.2.22"/>
        <s v="VETYC18.2.22"/>
        <s v="VEHYB19.2.22"/>
        <s v="FUROF04.10.21"/>
      </sharedItems>
    </cacheField>
    <cacheField name="Season" numFmtId="0">
      <sharedItems/>
    </cacheField>
    <cacheField name="Stored Volume_x000a_Quantity" numFmtId="0">
      <sharedItems containsSemiMixedTypes="0" containsString="0" containsNumber="1" minValue="1" maxValue="200"/>
    </cacheField>
    <cacheField name="Unit" numFmtId="0">
      <sharedItems/>
    </cacheField>
    <cacheField name="Manufacturing date" numFmtId="15">
      <sharedItems containsSemiMixedTypes="0" containsNonDate="0" containsDate="1" containsString="0" minDate="2019-04-25T00:00:00" maxDate="2022-01-19T00:00:00"/>
    </cacheField>
    <cacheField name="Expiry date" numFmtId="0">
      <sharedItems containsSemiMixedTypes="0" containsNonDate="0" containsDate="1" containsString="0" minDate="2021-09-06T00:00:00" maxDate="2023-03-20T00:00:00"/>
    </cacheField>
    <cacheField name="Expiry tennure (days)" numFmtId="0">
      <sharedItems containsSemiMixedTypes="0" containsString="0" containsNumber="1" containsInteger="1" minValue="239" maxValue="1094"/>
    </cacheField>
    <cacheField name="Farmer/Vendor name" numFmtId="15">
      <sharedItems/>
    </cacheField>
    <cacheField name="Purchase date" numFmtId="15">
      <sharedItems containsSemiMixedTypes="0" containsNonDate="0" containsDate="1" containsString="0" minDate="2021-06-24T00:00:00" maxDate="2022-03-27T00:00:00"/>
    </cacheField>
    <cacheField name="Transition period from date of purchase (in days)" numFmtId="1">
      <sharedItems containsSemiMixedTypes="0" containsString="0" containsNumber="1" containsInteger="1" minValue="0" maxValue="0"/>
    </cacheField>
    <cacheField name="Storage date-FPO" numFmtId="15">
      <sharedItems containsSemiMixedTypes="0" containsNonDate="0" containsDate="1" containsString="0" minDate="2021-06-24T00:00:00" maxDate="2022-03-27T00:00:00"/>
    </cacheField>
    <cacheField name="Sold Volume/_x000a_Quantity " numFmtId="0">
      <sharedItems containsSemiMixedTypes="0" containsString="0" containsNumber="1" minValue="0" maxValue="69"/>
    </cacheField>
    <cacheField name="Unit2" numFmtId="0">
      <sharedItems/>
    </cacheField>
    <cacheField name="Left over in Storage (In Kg/Packets)" numFmtId="0">
      <sharedItems containsSemiMixedTypes="0" containsString="0" containsNumber="1" minValue="0" maxValue="197.75"/>
    </cacheField>
    <cacheField name="Product will expire in next mentioned days" numFmtId="0">
      <sharedItems containsSemiMixedTypes="0" containsString="0" containsNumber="1" containsInteger="1" minValue="-263" maxValue="296"/>
    </cacheField>
    <cacheField name="Returnable product" numFmtId="0">
      <sharedItems/>
    </cacheField>
    <cacheField name="If yes, Returned date" numFmtId="0">
      <sharedItems/>
    </cacheField>
    <cacheField name="Current Stock _x000a_(वर्तमान स्टॉक कि स्थिति)" numFmtId="0">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sista, Nilanjana" refreshedDate="44708.496675925926" createdVersion="7" refreshedVersion="7" minRefreshableVersion="3" recordCount="21" xr:uid="{71D2C0E3-3D46-4976-A34E-6866FCE237F9}">
  <cacheSource type="worksheet">
    <worksheetSource name="Table5"/>
  </cacheSource>
  <cacheFields count="30">
    <cacheField name="Sl No" numFmtId="0">
      <sharedItems containsSemiMixedTypes="0" containsString="0" containsNumber="1" containsInteger="1" minValue="1" maxValue="21"/>
    </cacheField>
    <cacheField name="Commodity/_x000a_product type" numFmtId="15">
      <sharedItems count="8">
        <s v="Organic Fertilizer"/>
        <s v="Fungicide"/>
        <s v="Vegetables"/>
        <s v="Crop balancer (Growth Hermone)"/>
        <s v="Insecticide"/>
        <s v="Fertlizer"/>
        <s v="Fruits"/>
        <s v="Crop balancer (Grwoth Hermone)" u="1"/>
      </sharedItems>
    </cacheField>
    <cacheField name="Commodity/_x000a_Product  Name" numFmtId="15">
      <sharedItems count="21">
        <s v="Sun Bio Mounus"/>
        <s v="Sun Bio Compact"/>
        <s v="Sun Bio Vam"/>
        <s v="Sun Bio Derma"/>
        <s v="Saaf"/>
        <s v="Kailash Seed KSP 110"/>
        <s v="Shree Manalaxmi Onion Seeds"/>
        <s v="Yradlong Beans"/>
        <s v="Kalash Seed Radish Koren"/>
        <s v="Vin Chi Vin"/>
        <s v="Sharp"/>
        <s v="NPK"/>
        <s v="Seminis Hybrid Tomato Seed"/>
        <s v="Raj Konga Beans"/>
        <s v="Chili KSP 1467"/>
        <s v="Long Melon (Nagini)"/>
        <s v="Indam Lal Amranthus"/>
        <s v="Seminis Watermelon"/>
        <s v="Tycoon BR-112"/>
        <s v="Hybrid Bringle No 992"/>
        <s v="Rofex super"/>
      </sharedItems>
    </cacheField>
    <cacheField name="Variety (In case of fertlizer/_x000a_pesticide NA)" numFmtId="0">
      <sharedItems/>
    </cacheField>
    <cacheField name="Product Code" numFmtId="0">
      <sharedItems/>
    </cacheField>
    <cacheField name="Season" numFmtId="0">
      <sharedItems/>
    </cacheField>
    <cacheField name="Stored Volume_x000a_Quantity" numFmtId="0">
      <sharedItems containsSemiMixedTypes="0" containsString="0" containsNumber="1" minValue="1" maxValue="200"/>
    </cacheField>
    <cacheField name="Unit" numFmtId="0">
      <sharedItems/>
    </cacheField>
    <cacheField name="Manufacturing date" numFmtId="15">
      <sharedItems containsSemiMixedTypes="0" containsNonDate="0" containsDate="1" containsString="0" minDate="2019-04-25T00:00:00" maxDate="2022-01-19T00:00:00"/>
    </cacheField>
    <cacheField name="Expiry date" numFmtId="0">
      <sharedItems containsSemiMixedTypes="0" containsNonDate="0" containsDate="1" containsString="0" minDate="2021-09-06T00:00:00" maxDate="2023-03-20T00:00:00"/>
    </cacheField>
    <cacheField name="Expiry tennure (days)" numFmtId="0">
      <sharedItems containsSemiMixedTypes="0" containsString="0" containsNumber="1" containsInteger="1" minValue="239" maxValue="1094"/>
    </cacheField>
    <cacheField name="Farmer/Vendor name" numFmtId="15">
      <sharedItems/>
    </cacheField>
    <cacheField name="Purchase date" numFmtId="15">
      <sharedItems containsSemiMixedTypes="0" containsNonDate="0" containsDate="1" containsString="0" minDate="2021-06-24T00:00:00" maxDate="2022-03-27T00:00:00"/>
    </cacheField>
    <cacheField name="Transition period from date of purchase (in days)" numFmtId="1">
      <sharedItems containsSemiMixedTypes="0" containsString="0" containsNumber="1" containsInteger="1" minValue="0" maxValue="0"/>
    </cacheField>
    <cacheField name="Storage date-FPO" numFmtId="15">
      <sharedItems containsSemiMixedTypes="0" containsNonDate="0" containsDate="1" containsString="0" minDate="2021-06-24T00:00:00" maxDate="2022-03-27T00:00:00"/>
    </cacheField>
    <cacheField name="Sold Volume/_x000a_Quantity " numFmtId="0">
      <sharedItems containsSemiMixedTypes="0" containsString="0" containsNumber="1" minValue="0" maxValue="69"/>
    </cacheField>
    <cacheField name="Unit2" numFmtId="0">
      <sharedItems/>
    </cacheField>
    <cacheField name="Left over in Storage (In Kg/Packets)" numFmtId="0">
      <sharedItems containsSemiMixedTypes="0" containsString="0" containsNumber="1" minValue="0" maxValue="197.75"/>
    </cacheField>
    <cacheField name="Product will expire in next mentioned days" numFmtId="0">
      <sharedItems containsSemiMixedTypes="0" containsString="0" containsNumber="1" containsInteger="1" minValue="-263" maxValue="296"/>
    </cacheField>
    <cacheField name="days to expire seg" numFmtId="0">
      <sharedItems count="4">
        <s v="31-45"/>
        <s v="&lt;30 "/>
        <s v="&gt;60"/>
        <s v="46-60"/>
      </sharedItems>
    </cacheField>
    <cacheField name="Potential loss in next 30-60 days" numFmtId="0">
      <sharedItems containsSemiMixedTypes="0" containsString="0" containsNumber="1" minValue="0" maxValue="1977.5"/>
    </cacheField>
    <cacheField name="Loss incurred due to expiry" numFmtId="164">
      <sharedItems containsSemiMixedTypes="0" containsString="0" containsNumber="1" containsInteger="1" minValue="0" maxValue="1780"/>
    </cacheField>
    <cacheField name="Unit price(dummy data used for calculation)" numFmtId="164">
      <sharedItems containsSemiMixedTypes="0" containsString="0" containsNumber="1" containsInteger="1" minValue="10" maxValue="10"/>
    </cacheField>
    <cacheField name="Left over product value (INR)" numFmtId="164">
      <sharedItems containsSemiMixedTypes="0" containsString="0" containsNumber="1" minValue="0" maxValue="1977.5"/>
    </cacheField>
    <cacheField name="Returnable product" numFmtId="0">
      <sharedItems/>
    </cacheField>
    <cacheField name="If yes, Returned date" numFmtId="0">
      <sharedItems containsDate="1" containsMixedTypes="1" minDate="2022-06-12T00:00:00" maxDate="2022-09-13T00:00:00"/>
    </cacheField>
    <cacheField name="Product return in mentioed days" numFmtId="1">
      <sharedItems containsMixedTypes="1" containsNumber="1" containsInteger="1" minValue="16" maxValue="108"/>
    </cacheField>
    <cacheField name="days to return range" numFmtId="0">
      <sharedItems/>
    </cacheField>
    <cacheField name="Current Stock _x000a_" numFmtId="0">
      <sharedItems/>
    </cacheField>
    <cacheField name="(वर्तमान स्टॉक कि स्थिति)" numFmtId="0">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sista, Nilanjana" refreshedDate="44708.496676388888" createdVersion="7" refreshedVersion="7" minRefreshableVersion="3" recordCount="21" xr:uid="{8C6A7DAC-3C90-4F04-AE26-1CC236C9908E}">
  <cacheSource type="worksheet">
    <worksheetSource name="Table5[[Commodity/_x000a_product type]:[(वर्तमान स्टॉक कि स्थिति)]]"/>
  </cacheSource>
  <cacheFields count="29">
    <cacheField name="Commodity/_x000a_product type" numFmtId="15">
      <sharedItems count="8">
        <s v="Organic Fertilizer"/>
        <s v="Fungicide"/>
        <s v="Vegetables"/>
        <s v="Crop balancer (Growth Hermone)"/>
        <s v="Insecticide"/>
        <s v="Fertlizer"/>
        <s v="Fruits"/>
        <s v="Crop balancer (Grwoth Hermone)" u="1"/>
      </sharedItems>
    </cacheField>
    <cacheField name="Commodity/_x000a_Product  Name" numFmtId="15">
      <sharedItems/>
    </cacheField>
    <cacheField name="Variety (In case of fertlizer/_x000a_pesticide NA)" numFmtId="0">
      <sharedItems/>
    </cacheField>
    <cacheField name="Product Code" numFmtId="0">
      <sharedItems/>
    </cacheField>
    <cacheField name="Season" numFmtId="0">
      <sharedItems/>
    </cacheField>
    <cacheField name="Stored Volume_x000a_Quantity" numFmtId="0">
      <sharedItems containsSemiMixedTypes="0" containsString="0" containsNumber="1" minValue="1" maxValue="200"/>
    </cacheField>
    <cacheField name="Unit" numFmtId="0">
      <sharedItems/>
    </cacheField>
    <cacheField name="Manufacturing date" numFmtId="15">
      <sharedItems containsSemiMixedTypes="0" containsNonDate="0" containsDate="1" containsString="0" minDate="2019-04-25T00:00:00" maxDate="2022-01-19T00:00:00"/>
    </cacheField>
    <cacheField name="Expiry date" numFmtId="0">
      <sharedItems containsSemiMixedTypes="0" containsNonDate="0" containsDate="1" containsString="0" minDate="2021-09-06T00:00:00" maxDate="2023-03-20T00:00:00"/>
    </cacheField>
    <cacheField name="Expiry tennure (days)" numFmtId="0">
      <sharedItems containsSemiMixedTypes="0" containsString="0" containsNumber="1" containsInteger="1" minValue="239" maxValue="1094"/>
    </cacheField>
    <cacheField name="Farmer/Vendor name" numFmtId="15">
      <sharedItems/>
    </cacheField>
    <cacheField name="Purchase date" numFmtId="15">
      <sharedItems containsSemiMixedTypes="0" containsNonDate="0" containsDate="1" containsString="0" minDate="2021-06-24T00:00:00" maxDate="2022-03-27T00:00:00"/>
    </cacheField>
    <cacheField name="Transition period from date of purchase (in days)" numFmtId="1">
      <sharedItems containsSemiMixedTypes="0" containsString="0" containsNumber="1" containsInteger="1" minValue="0" maxValue="0"/>
    </cacheField>
    <cacheField name="Storage date-FPO" numFmtId="15">
      <sharedItems containsSemiMixedTypes="0" containsNonDate="0" containsDate="1" containsString="0" minDate="2021-06-24T00:00:00" maxDate="2022-03-27T00:00:00"/>
    </cacheField>
    <cacheField name="Sold Volume/_x000a_Quantity " numFmtId="0">
      <sharedItems containsSemiMixedTypes="0" containsString="0" containsNumber="1" minValue="0" maxValue="69"/>
    </cacheField>
    <cacheField name="Unit2" numFmtId="0">
      <sharedItems/>
    </cacheField>
    <cacheField name="Left over in Storage (In Kg/Packets)" numFmtId="0">
      <sharedItems containsSemiMixedTypes="0" containsString="0" containsNumber="1" minValue="0" maxValue="197.75"/>
    </cacheField>
    <cacheField name="Product will expire in next mentioned days" numFmtId="0">
      <sharedItems containsSemiMixedTypes="0" containsString="0" containsNumber="1" containsInteger="1" minValue="-263" maxValue="296"/>
    </cacheField>
    <cacheField name="days to expire seg" numFmtId="0">
      <sharedItems/>
    </cacheField>
    <cacheField name="Potential loss in next 30-60 days" numFmtId="0">
      <sharedItems containsSemiMixedTypes="0" containsString="0" containsNumber="1" minValue="0" maxValue="1977.5"/>
    </cacheField>
    <cacheField name="Loss incurred due to expiry" numFmtId="164">
      <sharedItems containsSemiMixedTypes="0" containsString="0" containsNumber="1" containsInteger="1" minValue="0" maxValue="1780"/>
    </cacheField>
    <cacheField name="Unit price(dummy data used for calculation)" numFmtId="164">
      <sharedItems containsSemiMixedTypes="0" containsString="0" containsNumber="1" containsInteger="1" minValue="10" maxValue="10"/>
    </cacheField>
    <cacheField name="Left over product value (INR)" numFmtId="164">
      <sharedItems containsSemiMixedTypes="0" containsString="0" containsNumber="1" minValue="0" maxValue="1977.5"/>
    </cacheField>
    <cacheField name="Returnable product" numFmtId="0">
      <sharedItems count="2">
        <s v="Yes"/>
        <s v="No"/>
      </sharedItems>
    </cacheField>
    <cacheField name="If yes, Returned date" numFmtId="0">
      <sharedItems containsDate="1" containsMixedTypes="1" minDate="2022-06-12T00:00:00" maxDate="2022-09-13T00:00:00"/>
    </cacheField>
    <cacheField name="Product return in mentioed days" numFmtId="1">
      <sharedItems containsMixedTypes="1" containsNumber="1" containsInteger="1" minValue="16" maxValue="108"/>
    </cacheField>
    <cacheField name="days to return range" numFmtId="0">
      <sharedItems count="4">
        <s v="&lt;30 "/>
        <s v="&gt;60"/>
        <s v="46-60"/>
        <e v="#VALUE!"/>
      </sharedItems>
    </cacheField>
    <cacheField name="Current Stock _x000a_" numFmtId="0">
      <sharedItems/>
    </cacheField>
    <cacheField name="(वर्तमान स्टॉक कि स्थिति)"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n v="2"/>
    <x v="0"/>
  </r>
  <r>
    <x v="0"/>
    <n v="34"/>
    <x v="1"/>
  </r>
  <r>
    <x v="0"/>
    <n v="17"/>
    <x v="0"/>
  </r>
  <r>
    <x v="1"/>
    <n v="57"/>
    <x v="2"/>
  </r>
  <r>
    <x v="1"/>
    <n v="18"/>
    <x v="0"/>
  </r>
  <r>
    <x v="1"/>
    <n v="3"/>
    <x v="0"/>
  </r>
  <r>
    <x v="2"/>
    <n v="57"/>
    <x v="2"/>
  </r>
  <r>
    <x v="2"/>
    <n v="52"/>
    <x v="2"/>
  </r>
  <r>
    <x v="2"/>
    <n v="36"/>
    <x v="1"/>
  </r>
  <r>
    <x v="2"/>
    <n v="35"/>
    <x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n v="1"/>
    <x v="0"/>
    <s v="Sun Bio Mounus"/>
    <x v="0"/>
    <x v="0"/>
    <s v="Zaid"/>
    <n v="200"/>
    <s v="Litre"/>
    <d v="2021-06-30T00:00:00"/>
    <d v="2022-06-30T00:00:00"/>
    <n v="365"/>
    <s v="Sonkul Agro Industries Pvt. Ltd."/>
    <d v="2021-06-24T00:00:00"/>
    <n v="0"/>
    <d v="2021-06-24T00:00:00"/>
    <n v="2.25"/>
    <s v="Litre"/>
    <n v="197.75"/>
    <n v="34"/>
    <s v="No"/>
    <s v="NA"/>
    <s v="Available"/>
  </r>
  <r>
    <n v="2"/>
    <x v="0"/>
    <s v="Sun Bio Compact"/>
    <x v="0"/>
    <x v="1"/>
    <s v="Zaid"/>
    <n v="200"/>
    <s v="Litre"/>
    <d v="2021-06-30T00:00:00"/>
    <d v="2022-06-30T00:00:00"/>
    <n v="365"/>
    <s v="Sonkul Agro Industries Pvt. Ltd."/>
    <d v="2021-06-25T00:00:00"/>
    <n v="0"/>
    <d v="2021-06-25T00:00:00"/>
    <n v="69"/>
    <s v="Litre"/>
    <n v="131"/>
    <n v="34"/>
    <s v="No"/>
    <s v="NA"/>
    <s v="Available"/>
  </r>
  <r>
    <n v="3"/>
    <x v="0"/>
    <s v="Sun Bio Vam"/>
    <x v="0"/>
    <x v="2"/>
    <s v="Zaid"/>
    <n v="12.5"/>
    <s v="Litre"/>
    <d v="2021-06-30T00:00:00"/>
    <d v="2022-06-30T00:00:00"/>
    <n v="365"/>
    <s v="Sonkul Agro Industries Pvt. Ltd."/>
    <d v="2021-06-26T00:00:00"/>
    <n v="0"/>
    <d v="2021-06-26T00:00:00"/>
    <n v="0"/>
    <s v="Litre"/>
    <n v="12.5"/>
    <n v="34"/>
    <s v="No"/>
    <s v="NA"/>
    <s v="Available"/>
  </r>
  <r>
    <n v="4"/>
    <x v="0"/>
    <s v="Sun Bio Derma"/>
    <x v="0"/>
    <x v="3"/>
    <s v="Zaid"/>
    <n v="172.5"/>
    <s v="Litre"/>
    <d v="2021-02-06T00:00:00"/>
    <d v="2022-02-06T00:00:00"/>
    <n v="365"/>
    <s v="Sonkul Agro Industries Pvt. Ltd."/>
    <d v="2021-06-27T00:00:00"/>
    <n v="0"/>
    <d v="2021-06-27T00:00:00"/>
    <n v="0"/>
    <s v="Litre"/>
    <n v="172.5"/>
    <n v="-110"/>
    <s v="No"/>
    <s v="NA"/>
    <s v="Available"/>
  </r>
  <r>
    <n v="5"/>
    <x v="1"/>
    <s v="Saaf"/>
    <x v="0"/>
    <x v="4"/>
    <s v="Zaid"/>
    <n v="1"/>
    <s v="Packets"/>
    <d v="2019-04-25T00:00:00"/>
    <d v="2022-04-23T00:00:00"/>
    <n v="1094"/>
    <s v="Kisan Beej  Ghar Waidhan"/>
    <d v="2022-02-20T00:00:00"/>
    <n v="0"/>
    <d v="2022-02-20T00:00:00"/>
    <n v="1"/>
    <s v="Packets"/>
    <n v="0"/>
    <n v="-34"/>
    <s v="No"/>
    <s v="NA"/>
    <s v="Finished"/>
  </r>
  <r>
    <n v="6"/>
    <x v="2"/>
    <s v="Kailash Seed KSP 110"/>
    <x v="1"/>
    <x v="5"/>
    <s v="Zaid"/>
    <n v="15"/>
    <s v="Packets"/>
    <d v="2021-07-29T00:00:00"/>
    <d v="2022-04-18T00:00:00"/>
    <n v="263"/>
    <s v="vijay enterprises sarai"/>
    <d v="2021-11-26T00:00:00"/>
    <n v="0"/>
    <d v="2021-11-26T00:00:00"/>
    <n v="0"/>
    <s v="Packets"/>
    <n v="15"/>
    <n v="-39"/>
    <s v="No"/>
    <s v="NA"/>
    <s v="Available"/>
  </r>
  <r>
    <n v="7"/>
    <x v="2"/>
    <s v="Shree Manalaxmi Onion Seeds"/>
    <x v="2"/>
    <x v="6"/>
    <s v="Kharif"/>
    <n v="4"/>
    <s v="Packets"/>
    <d v="2021-09-14T00:00:00"/>
    <d v="2022-05-11T00:00:00"/>
    <n v="239"/>
    <s v="Kisan Beej  Ghar Waidhan"/>
    <d v="2022-02-22T00:00:00"/>
    <n v="0"/>
    <d v="2022-02-22T00:00:00"/>
    <n v="0"/>
    <s v="Packets"/>
    <n v="4"/>
    <n v="-16"/>
    <s v="No"/>
    <s v="NA"/>
    <s v="Available"/>
  </r>
  <r>
    <n v="8"/>
    <x v="2"/>
    <s v="Yradlong Beans"/>
    <x v="3"/>
    <x v="7"/>
    <s v="Kharif"/>
    <n v="2"/>
    <s v="Packets"/>
    <d v="2020-12-18T00:00:00"/>
    <d v="2021-09-06T00:00:00"/>
    <n v="262"/>
    <s v="Kisan Beej  Ghar Waidhan"/>
    <d v="2022-02-23T00:00:00"/>
    <n v="0"/>
    <d v="2022-02-23T00:00:00"/>
    <n v="0"/>
    <s v="Packets"/>
    <n v="2"/>
    <n v="-263"/>
    <s v="No"/>
    <s v="NA"/>
    <s v="Available"/>
  </r>
  <r>
    <n v="9"/>
    <x v="2"/>
    <s v="Kalash Seed Radish Koren"/>
    <x v="4"/>
    <x v="8"/>
    <s v="Kharif"/>
    <n v="6"/>
    <s v="Packets"/>
    <d v="2021-08-12T00:00:00"/>
    <d v="2022-05-01T00:00:00"/>
    <n v="262"/>
    <s v="Kisan Beej  Ghar Waidhan"/>
    <d v="2022-02-24T00:00:00"/>
    <n v="0"/>
    <d v="2022-02-24T00:00:00"/>
    <n v="0"/>
    <s v="Packets"/>
    <n v="6"/>
    <n v="-26"/>
    <s v="No"/>
    <s v="NA"/>
    <s v="Available"/>
  </r>
  <r>
    <n v="10"/>
    <x v="3"/>
    <s v="Vin Chi Vin"/>
    <x v="0"/>
    <x v="9"/>
    <s v="Kharif"/>
    <n v="50"/>
    <s v="Packets"/>
    <d v="2021-03-20T00:00:00"/>
    <d v="2023-03-19T00:00:00"/>
    <n v="729"/>
    <s v="Kisan Beej  Ghar Waidhan"/>
    <d v="2021-11-23T00:00:00"/>
    <n v="0"/>
    <d v="2021-11-23T00:00:00"/>
    <n v="16"/>
    <s v="Packets"/>
    <n v="34"/>
    <n v="296"/>
    <s v="No"/>
    <s v="NA"/>
    <s v="Available"/>
  </r>
  <r>
    <n v="11"/>
    <x v="4"/>
    <s v="Sharp"/>
    <x v="0"/>
    <x v="10"/>
    <s v="Kharif"/>
    <n v="61"/>
    <s v="Packets"/>
    <d v="2021-03-04T00:00:00"/>
    <d v="2023-03-03T00:00:00"/>
    <n v="729"/>
    <s v="Kisan Beej  Ghar Waidhan"/>
    <d v="2022-03-26T00:00:00"/>
    <n v="0"/>
    <d v="2022-03-26T00:00:00"/>
    <n v="0"/>
    <s v="Packets"/>
    <n v="61"/>
    <n v="280"/>
    <s v="No"/>
    <s v="NA"/>
    <s v="Available"/>
  </r>
  <r>
    <n v="12"/>
    <x v="5"/>
    <s v="NPK"/>
    <x v="0"/>
    <x v="11"/>
    <s v="Kharif"/>
    <n v="200"/>
    <s v="Litre"/>
    <d v="2021-02-06T00:00:00"/>
    <d v="2022-02-06T00:00:00"/>
    <n v="365"/>
    <s v="Sonkul Agro Industries Pvt. Ltd."/>
    <d v="2021-06-28T00:00:00"/>
    <n v="0"/>
    <d v="2021-06-28T00:00:00"/>
    <n v="22"/>
    <s v="Litre"/>
    <n v="178"/>
    <n v="-110"/>
    <s v="No"/>
    <s v="NA"/>
    <s v="Available"/>
  </r>
  <r>
    <n v="13"/>
    <x v="2"/>
    <s v="Seminis Hybrid Tomato Seed"/>
    <x v="5"/>
    <x v="12"/>
    <s v="Kharif"/>
    <n v="20"/>
    <s v="Packets"/>
    <d v="2021-10-11T00:00:00"/>
    <d v="2022-07-10T00:00:00"/>
    <n v="272"/>
    <s v="Kisan Beej  Ghar Waidhan"/>
    <d v="2022-02-12T00:00:00"/>
    <n v="0"/>
    <d v="2022-02-12T00:00:00"/>
    <n v="9"/>
    <s v="Packets"/>
    <n v="11"/>
    <n v="44"/>
    <s v="No"/>
    <s v="NA"/>
    <s v="Available"/>
  </r>
  <r>
    <n v="14"/>
    <x v="2"/>
    <s v="Raj Konga Beans"/>
    <x v="6"/>
    <x v="13"/>
    <s v="Kharif"/>
    <n v="50"/>
    <s v="Packets"/>
    <d v="2022-01-18T00:00:00"/>
    <d v="2022-10-16T00:00:00"/>
    <n v="271"/>
    <s v="Kisan Beej  Ghar Waidhan"/>
    <d v="2022-02-13T00:00:00"/>
    <n v="0"/>
    <d v="2022-02-13T00:00:00"/>
    <n v="0"/>
    <s v="Packets"/>
    <n v="50"/>
    <n v="142"/>
    <s v="No"/>
    <s v="NA"/>
    <s v="Available"/>
  </r>
  <r>
    <n v="15"/>
    <x v="2"/>
    <s v="Chili KSP 1467"/>
    <x v="7"/>
    <x v="14"/>
    <s v="Kharif"/>
    <n v="50"/>
    <s v="Packets"/>
    <d v="2021-12-10T00:00:00"/>
    <d v="2022-08-28T00:00:00"/>
    <n v="261"/>
    <s v="Kisan Beej  Ghar Waidhan"/>
    <d v="2022-02-14T00:00:00"/>
    <n v="0"/>
    <d v="2022-02-14T00:00:00"/>
    <n v="20"/>
    <s v="Packets"/>
    <n v="30"/>
    <n v="93"/>
    <s v="No"/>
    <s v="NA"/>
    <s v="Available"/>
  </r>
  <r>
    <n v="16"/>
    <x v="2"/>
    <s v="Long Melon (Nagini)"/>
    <x v="8"/>
    <x v="15"/>
    <s v="Kharif"/>
    <n v="10"/>
    <s v="Packets"/>
    <d v="2021-10-27T00:00:00"/>
    <d v="2022-07-25T00:00:00"/>
    <n v="271"/>
    <s v="Kisan Beej  Ghar Waidhan"/>
    <d v="2022-02-15T00:00:00"/>
    <n v="0"/>
    <d v="2022-02-15T00:00:00"/>
    <n v="4.0999999999999996"/>
    <s v="Packets"/>
    <n v="5.9"/>
    <n v="59"/>
    <s v="No"/>
    <s v="NA"/>
    <s v="Available"/>
  </r>
  <r>
    <n v="17"/>
    <x v="2"/>
    <s v="Indam Lal Amranthus"/>
    <x v="9"/>
    <x v="16"/>
    <s v="Kharif"/>
    <n v="4"/>
    <s v="Packets"/>
    <d v="2021-06-08T00:00:00"/>
    <d v="2022-03-01T00:00:00"/>
    <n v="266"/>
    <s v="Kisan Beej  Ghar Waidhan"/>
    <d v="2022-02-16T00:00:00"/>
    <n v="0"/>
    <d v="2022-02-16T00:00:00"/>
    <n v="0"/>
    <s v="Packets"/>
    <n v="4"/>
    <n v="-87"/>
    <s v="No"/>
    <s v="NA"/>
    <s v="Available"/>
  </r>
  <r>
    <n v="18"/>
    <x v="6"/>
    <s v="Seminis Watermelon"/>
    <x v="10"/>
    <x v="17"/>
    <s v="Kharif"/>
    <n v="4"/>
    <s v="Packets"/>
    <d v="2021-08-27T00:00:00"/>
    <d v="2022-05-26T00:00:00"/>
    <n v="272"/>
    <s v="Kisan Beej  Ghar Waidhan"/>
    <d v="2022-02-17T00:00:00"/>
    <n v="0"/>
    <d v="2022-02-17T00:00:00"/>
    <n v="1"/>
    <s v="Packets"/>
    <n v="3"/>
    <n v="-1"/>
    <s v="No"/>
    <s v="NA"/>
    <s v="Available"/>
  </r>
  <r>
    <n v="19"/>
    <x v="2"/>
    <s v="Tycoon BR-112"/>
    <x v="11"/>
    <x v="18"/>
    <s v="Kharif"/>
    <n v="1"/>
    <s v="Packets"/>
    <d v="2021-05-25T00:00:00"/>
    <d v="2022-01-19T00:00:00"/>
    <n v="239"/>
    <s v="Kisan Beej  Ghar Waidhan"/>
    <d v="2022-02-18T00:00:00"/>
    <n v="0"/>
    <d v="2022-02-18T00:00:00"/>
    <n v="0"/>
    <s v="Packets"/>
    <n v="1"/>
    <n v="-128"/>
    <s v="No"/>
    <s v="NA"/>
    <s v="Available"/>
  </r>
  <r>
    <n v="20"/>
    <x v="2"/>
    <s v="Hybrid Bringle No 992"/>
    <x v="11"/>
    <x v="19"/>
    <s v="Kharif"/>
    <n v="20"/>
    <s v="Packets"/>
    <d v="2021-09-01T00:00:00"/>
    <d v="2022-05-11T00:00:00"/>
    <n v="252"/>
    <s v="Kisan Beej  Ghar Waidhan"/>
    <d v="2022-02-19T00:00:00"/>
    <n v="0"/>
    <d v="2022-02-19T00:00:00"/>
    <n v="11"/>
    <s v="Packets"/>
    <n v="9"/>
    <n v="-16"/>
    <s v="No"/>
    <s v="NA"/>
    <s v="Available"/>
  </r>
  <r>
    <n v="21"/>
    <x v="1"/>
    <s v="Rofex super"/>
    <x v="0"/>
    <x v="20"/>
    <s v="Kharif"/>
    <n v="12"/>
    <s v="Mililitre"/>
    <d v="2021-07-10T00:00:00"/>
    <d v="2023-01-19T00:00:00"/>
    <n v="558"/>
    <s v="Kisan Beej  Ghar Waidhan"/>
    <d v="2021-10-04T00:00:00"/>
    <n v="0"/>
    <d v="2021-09-04T00:00:00"/>
    <n v="5"/>
    <s v="Mililitre"/>
    <n v="7"/>
    <n v="237"/>
    <s v="No"/>
    <s v="NA"/>
    <s v="Available"/>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n v="1"/>
    <x v="0"/>
    <x v="0"/>
    <s v="NA"/>
    <s v="ORSUN24.6.21"/>
    <s v="Zaid"/>
    <n v="200"/>
    <s v="Litre"/>
    <d v="2021-06-30T00:00:00"/>
    <d v="2022-06-30T00:00:00"/>
    <n v="365"/>
    <s v="Sonkul Agro Industries Pvt. Ltd."/>
    <d v="2021-06-24T00:00:00"/>
    <n v="0"/>
    <d v="2021-06-24T00:00:00"/>
    <n v="2.25"/>
    <s v="Litre"/>
    <n v="197.75"/>
    <n v="34"/>
    <x v="0"/>
    <n v="1977.5"/>
    <n v="0"/>
    <n v="10"/>
    <n v="1977.5"/>
    <s v="Yes"/>
    <d v="2022-06-12T00:00:00"/>
    <n v="16"/>
    <s v="&lt;30 "/>
    <s v="Available"/>
    <s v="स्टॉक उपलब्ध हे"/>
  </r>
  <r>
    <n v="2"/>
    <x v="0"/>
    <x v="1"/>
    <s v="NA"/>
    <s v="ORSUN25.6.21"/>
    <s v="Zaid"/>
    <n v="200"/>
    <s v="Litre"/>
    <d v="2021-06-30T00:00:00"/>
    <d v="2022-06-30T00:00:00"/>
    <n v="365"/>
    <s v="Sonkul Agro Industries Pvt. Ltd."/>
    <d v="2021-06-25T00:00:00"/>
    <n v="0"/>
    <d v="2021-06-25T00:00:00"/>
    <n v="69"/>
    <s v="Litre"/>
    <n v="131"/>
    <n v="34"/>
    <x v="0"/>
    <n v="1310"/>
    <n v="0"/>
    <n v="10"/>
    <n v="1310"/>
    <s v="Yes"/>
    <d v="2022-09-12T00:00:00"/>
    <n v="108"/>
    <s v="&gt;60"/>
    <s v="Available"/>
    <s v="स्टॉक उपलब्ध हे"/>
  </r>
  <r>
    <n v="3"/>
    <x v="0"/>
    <x v="2"/>
    <s v="NA"/>
    <s v="ORSUN26.6.21"/>
    <s v="Zaid"/>
    <n v="12.5"/>
    <s v="Litre"/>
    <d v="2021-06-30T00:00:00"/>
    <d v="2022-06-30T00:00:00"/>
    <n v="365"/>
    <s v="Sonkul Agro Industries Pvt. Ltd."/>
    <d v="2021-06-26T00:00:00"/>
    <n v="0"/>
    <d v="2021-06-26T00:00:00"/>
    <n v="0"/>
    <s v="Litre"/>
    <n v="12.5"/>
    <n v="34"/>
    <x v="0"/>
    <n v="125"/>
    <n v="0"/>
    <n v="10"/>
    <n v="125"/>
    <s v="Yes"/>
    <d v="2022-07-12T00:00:00"/>
    <n v="46"/>
    <s v="46-60"/>
    <s v="Available"/>
    <s v="स्टॉक उपलब्ध हे"/>
  </r>
  <r>
    <n v="4"/>
    <x v="0"/>
    <x v="3"/>
    <s v="NA"/>
    <s v="ORSUN27.6.21"/>
    <s v="Zaid"/>
    <n v="172.5"/>
    <s v="Litre"/>
    <d v="2021-02-06T00:00:00"/>
    <d v="2022-02-06T00:00:00"/>
    <n v="365"/>
    <s v="Sonkul Agro Industries Pvt. Ltd."/>
    <d v="2021-06-27T00:00:00"/>
    <n v="0"/>
    <d v="2021-06-27T00:00:00"/>
    <n v="0"/>
    <s v="Litre"/>
    <n v="172.5"/>
    <n v="-110"/>
    <x v="1"/>
    <n v="0"/>
    <n v="1725"/>
    <n v="10"/>
    <n v="1725"/>
    <s v="Yes"/>
    <d v="2022-08-12T00:00:00"/>
    <n v="77"/>
    <s v="&gt;60"/>
    <s v="Available"/>
    <s v="स्टॉक उपलब्ध हे"/>
  </r>
  <r>
    <n v="5"/>
    <x v="1"/>
    <x v="4"/>
    <s v="NA"/>
    <s v="FUSAA20.2.22"/>
    <s v="Zaid"/>
    <n v="1"/>
    <s v="Packets"/>
    <d v="2019-04-25T00:00:00"/>
    <d v="2022-04-23T00:00:00"/>
    <n v="1094"/>
    <s v="Kisan Beej  Ghar Waidhan"/>
    <d v="2022-02-20T00:00:00"/>
    <n v="0"/>
    <d v="2022-02-20T00:00:00"/>
    <n v="1"/>
    <s v="Packets"/>
    <n v="0"/>
    <n v="-34"/>
    <x v="1"/>
    <n v="0"/>
    <n v="0"/>
    <n v="10"/>
    <n v="0"/>
    <s v="No"/>
    <s v="NA"/>
    <e v="#VALUE!"/>
    <e v="#VALUE!"/>
    <s v="Finished"/>
    <s v="स्टॉक समाप्त हे"/>
  </r>
  <r>
    <n v="6"/>
    <x v="2"/>
    <x v="5"/>
    <s v="Green peas"/>
    <s v="VEKAI26.11.21"/>
    <s v="Kharif"/>
    <n v="15"/>
    <s v="Packets"/>
    <d v="2021-07-29T00:00:00"/>
    <d v="2022-04-18T00:00:00"/>
    <n v="263"/>
    <s v="vijay enterprises sarai"/>
    <d v="2021-11-26T00:00:00"/>
    <n v="0"/>
    <d v="2021-11-26T00:00:00"/>
    <n v="0"/>
    <s v="Packets"/>
    <n v="15"/>
    <n v="-39"/>
    <x v="1"/>
    <n v="0"/>
    <n v="150"/>
    <n v="10"/>
    <n v="150"/>
    <s v="No"/>
    <s v="NA"/>
    <e v="#VALUE!"/>
    <e v="#VALUE!"/>
    <s v="Available"/>
    <s v="स्टॉक उपलब्ध हे"/>
  </r>
  <r>
    <n v="7"/>
    <x v="2"/>
    <x v="6"/>
    <s v="Onion"/>
    <s v="VESHR22.2.22"/>
    <s v="Kharif"/>
    <n v="4"/>
    <s v="Packets"/>
    <d v="2021-09-14T00:00:00"/>
    <d v="2022-05-11T00:00:00"/>
    <n v="239"/>
    <s v="Kisan Beej  Ghar Waidhan"/>
    <d v="2022-02-22T00:00:00"/>
    <n v="0"/>
    <d v="2022-02-22T00:00:00"/>
    <n v="0"/>
    <s v="Packets"/>
    <n v="4"/>
    <n v="-16"/>
    <x v="1"/>
    <n v="0"/>
    <n v="40"/>
    <n v="10"/>
    <n v="40"/>
    <s v="No"/>
    <s v="NA"/>
    <e v="#VALUE!"/>
    <e v="#VALUE!"/>
    <s v="Available"/>
    <s v="स्टॉक उपलब्ध हे"/>
  </r>
  <r>
    <n v="8"/>
    <x v="2"/>
    <x v="7"/>
    <s v="Beans"/>
    <s v="VEYRA23.2.22"/>
    <s v="Kharif"/>
    <n v="2"/>
    <s v="Packets"/>
    <d v="2020-12-18T00:00:00"/>
    <d v="2021-09-06T00:00:00"/>
    <n v="262"/>
    <s v="Kisan Beej  Ghar Waidhan"/>
    <d v="2022-02-23T00:00:00"/>
    <n v="0"/>
    <d v="2022-02-23T00:00:00"/>
    <n v="0"/>
    <s v="Packets"/>
    <n v="2"/>
    <n v="-263"/>
    <x v="1"/>
    <n v="0"/>
    <n v="20"/>
    <n v="10"/>
    <n v="20"/>
    <s v="No"/>
    <s v="NA"/>
    <e v="#VALUE!"/>
    <e v="#VALUE!"/>
    <s v="Available"/>
    <s v="स्टॉक उपलब्ध हे"/>
  </r>
  <r>
    <n v="9"/>
    <x v="2"/>
    <x v="8"/>
    <s v="Radish Koren"/>
    <s v="VEKAL24.2.22"/>
    <s v="Kharif"/>
    <n v="6"/>
    <s v="Packets"/>
    <d v="2021-08-12T00:00:00"/>
    <d v="2022-05-01T00:00:00"/>
    <n v="262"/>
    <s v="Kisan Beej  Ghar Waidhan"/>
    <d v="2022-02-24T00:00:00"/>
    <n v="0"/>
    <d v="2022-02-24T00:00:00"/>
    <n v="0"/>
    <s v="Packets"/>
    <n v="6"/>
    <n v="-26"/>
    <x v="1"/>
    <n v="0"/>
    <n v="60"/>
    <n v="10"/>
    <n v="60"/>
    <s v="No"/>
    <s v="NA"/>
    <e v="#VALUE!"/>
    <e v="#VALUE!"/>
    <s v="Available"/>
    <s v="स्टॉक उपलब्ध हे"/>
  </r>
  <r>
    <n v="10"/>
    <x v="3"/>
    <x v="9"/>
    <s v="NA"/>
    <s v="CRVIN23.11.21"/>
    <s v="Kharif"/>
    <n v="50"/>
    <s v="Packets"/>
    <d v="2021-03-20T00:00:00"/>
    <d v="2023-03-19T00:00:00"/>
    <n v="729"/>
    <s v="Kisan Beej  Ghar Waidhan"/>
    <d v="2021-11-23T00:00:00"/>
    <n v="0"/>
    <d v="2021-11-23T00:00:00"/>
    <n v="16"/>
    <s v="Packets"/>
    <n v="34"/>
    <n v="296"/>
    <x v="2"/>
    <n v="0"/>
    <n v="0"/>
    <n v="10"/>
    <n v="340"/>
    <s v="No"/>
    <s v="NA"/>
    <e v="#VALUE!"/>
    <e v="#VALUE!"/>
    <s v="Available"/>
    <s v="स्टॉक उपलब्ध हे"/>
  </r>
  <r>
    <n v="11"/>
    <x v="4"/>
    <x v="10"/>
    <s v="NA"/>
    <s v="INSHA26.3.22"/>
    <s v="Kharif"/>
    <n v="61"/>
    <s v="Packets"/>
    <d v="2021-03-04T00:00:00"/>
    <d v="2023-03-03T00:00:00"/>
    <n v="729"/>
    <s v="Kisan Beej  Ghar Waidhan"/>
    <d v="2022-03-26T00:00:00"/>
    <n v="0"/>
    <d v="2022-03-26T00:00:00"/>
    <n v="0"/>
    <s v="Packets"/>
    <n v="61"/>
    <n v="280"/>
    <x v="2"/>
    <n v="0"/>
    <n v="0"/>
    <n v="10"/>
    <n v="610"/>
    <s v="No"/>
    <s v="NA"/>
    <e v="#VALUE!"/>
    <e v="#VALUE!"/>
    <s v="Available"/>
    <s v="स्टॉक उपलब्ध हे"/>
  </r>
  <r>
    <n v="12"/>
    <x v="5"/>
    <x v="11"/>
    <s v="NA"/>
    <s v="FENPK28.6.21"/>
    <s v="Kharif"/>
    <n v="200"/>
    <s v="Litre"/>
    <d v="2021-02-06T00:00:00"/>
    <d v="2022-02-06T00:00:00"/>
    <n v="365"/>
    <s v="Sonkul Agro Industries Pvt. Ltd."/>
    <d v="2021-06-28T00:00:00"/>
    <n v="0"/>
    <d v="2021-06-28T00:00:00"/>
    <n v="22"/>
    <s v="Litre"/>
    <n v="178"/>
    <n v="-110"/>
    <x v="1"/>
    <n v="0"/>
    <n v="1780"/>
    <n v="10"/>
    <n v="1780"/>
    <s v="No"/>
    <s v="NA"/>
    <e v="#VALUE!"/>
    <e v="#VALUE!"/>
    <s v="Available"/>
    <s v="स्टॉक उपलब्ध हे"/>
  </r>
  <r>
    <n v="13"/>
    <x v="2"/>
    <x v="12"/>
    <s v="Abhilash Tomato"/>
    <s v="VESEM12.2.22"/>
    <s v="Kharif"/>
    <n v="20"/>
    <s v="Packets"/>
    <d v="2021-10-11T00:00:00"/>
    <d v="2022-07-10T00:00:00"/>
    <n v="272"/>
    <s v="Kisan Beej  Ghar Waidhan"/>
    <d v="2022-02-12T00:00:00"/>
    <n v="0"/>
    <d v="2022-02-12T00:00:00"/>
    <n v="9"/>
    <s v="Packets"/>
    <n v="11"/>
    <n v="44"/>
    <x v="0"/>
    <n v="110"/>
    <n v="0"/>
    <n v="10"/>
    <n v="110"/>
    <s v="No"/>
    <s v="NA"/>
    <e v="#VALUE!"/>
    <e v="#VALUE!"/>
    <s v="Available"/>
    <s v="स्टॉक उपलब्ध हे"/>
  </r>
  <r>
    <n v="14"/>
    <x v="2"/>
    <x v="13"/>
    <s v="Barbati"/>
    <s v="VERAJ13.2.22"/>
    <s v="Kharif"/>
    <n v="50"/>
    <s v="Packets"/>
    <d v="2022-01-18T00:00:00"/>
    <d v="2022-10-16T00:00:00"/>
    <n v="271"/>
    <s v="Kisan Beej  Ghar Waidhan"/>
    <d v="2022-02-13T00:00:00"/>
    <n v="0"/>
    <d v="2022-02-13T00:00:00"/>
    <n v="0"/>
    <s v="Packets"/>
    <n v="50"/>
    <n v="142"/>
    <x v="2"/>
    <n v="0"/>
    <n v="0"/>
    <n v="10"/>
    <n v="500"/>
    <s v="No"/>
    <s v="NA"/>
    <e v="#VALUE!"/>
    <e v="#VALUE!"/>
    <s v="Available"/>
    <s v="स्टॉक उपलब्ध हे"/>
  </r>
  <r>
    <n v="15"/>
    <x v="2"/>
    <x v="14"/>
    <s v="Chili"/>
    <s v="VECHI14.2.22"/>
    <s v="Kharif"/>
    <n v="50"/>
    <s v="Packets"/>
    <d v="2021-12-10T00:00:00"/>
    <d v="2022-08-28T00:00:00"/>
    <n v="261"/>
    <s v="Kisan Beej  Ghar Waidhan"/>
    <d v="2022-02-14T00:00:00"/>
    <n v="0"/>
    <d v="2022-02-14T00:00:00"/>
    <n v="20"/>
    <s v="Packets"/>
    <n v="30"/>
    <n v="93"/>
    <x v="2"/>
    <n v="0"/>
    <n v="0"/>
    <n v="10"/>
    <n v="300"/>
    <s v="No"/>
    <s v="NA"/>
    <e v="#VALUE!"/>
    <e v="#VALUE!"/>
    <s v="Available"/>
    <s v="स्टॉक उपलब्ध हे"/>
  </r>
  <r>
    <n v="16"/>
    <x v="2"/>
    <x v="15"/>
    <s v="Kagdi"/>
    <s v="VELON15.2.22"/>
    <s v="Kharif"/>
    <n v="10"/>
    <s v="Packets"/>
    <d v="2021-10-27T00:00:00"/>
    <d v="2022-07-25T00:00:00"/>
    <n v="271"/>
    <s v="Kisan Beej  Ghar Waidhan"/>
    <d v="2022-02-15T00:00:00"/>
    <n v="0"/>
    <d v="2022-02-15T00:00:00"/>
    <n v="4.0999999999999996"/>
    <s v="Packets"/>
    <n v="5.9"/>
    <n v="59"/>
    <x v="3"/>
    <n v="59"/>
    <n v="0"/>
    <n v="10"/>
    <n v="59"/>
    <s v="No"/>
    <s v="NA"/>
    <e v="#VALUE!"/>
    <e v="#VALUE!"/>
    <s v="Available"/>
    <s v="स्टॉक उपलब्ध हे"/>
  </r>
  <r>
    <n v="17"/>
    <x v="2"/>
    <x v="16"/>
    <s v="Laal Saag"/>
    <s v="VEIND16.2.22"/>
    <s v="Kharif"/>
    <n v="4"/>
    <s v="Packets"/>
    <d v="2021-06-08T00:00:00"/>
    <d v="2022-03-01T00:00:00"/>
    <n v="266"/>
    <s v="Kisan Beej  Ghar Waidhan"/>
    <d v="2022-02-16T00:00:00"/>
    <n v="0"/>
    <d v="2022-02-16T00:00:00"/>
    <n v="0"/>
    <s v="Packets"/>
    <n v="4"/>
    <n v="-87"/>
    <x v="1"/>
    <n v="0"/>
    <n v="40"/>
    <n v="10"/>
    <n v="40"/>
    <s v="No"/>
    <s v="NA"/>
    <e v="#VALUE!"/>
    <e v="#VALUE!"/>
    <s v="Available"/>
    <s v="स्टॉक उपलब्ध हे"/>
  </r>
  <r>
    <n v="18"/>
    <x v="6"/>
    <x v="17"/>
    <s v="Watermelon"/>
    <s v="FRSEM17.2.22"/>
    <s v="Kharif"/>
    <n v="4"/>
    <s v="Packets"/>
    <d v="2021-08-27T00:00:00"/>
    <d v="2022-05-26T00:00:00"/>
    <n v="272"/>
    <s v="Kisan Beej  Ghar Waidhan"/>
    <d v="2022-02-17T00:00:00"/>
    <n v="0"/>
    <d v="2022-02-17T00:00:00"/>
    <n v="1"/>
    <s v="Packets"/>
    <n v="3"/>
    <n v="-1"/>
    <x v="1"/>
    <n v="0"/>
    <n v="30"/>
    <n v="10"/>
    <n v="30"/>
    <s v="No"/>
    <s v="NA"/>
    <e v="#VALUE!"/>
    <e v="#VALUE!"/>
    <s v="Available"/>
    <s v="स्टॉक उपलब्ध हे"/>
  </r>
  <r>
    <n v="19"/>
    <x v="2"/>
    <x v="18"/>
    <s v="Bringle"/>
    <s v="VETYC18.2.22"/>
    <s v="Kharif"/>
    <n v="1"/>
    <s v="Packets"/>
    <d v="2021-05-25T00:00:00"/>
    <d v="2022-01-19T00:00:00"/>
    <n v="239"/>
    <s v="Kisan Beej  Ghar Waidhan"/>
    <d v="2022-02-18T00:00:00"/>
    <n v="0"/>
    <d v="2022-02-18T00:00:00"/>
    <n v="0"/>
    <s v="Packets"/>
    <n v="1"/>
    <n v="-128"/>
    <x v="1"/>
    <n v="0"/>
    <n v="10"/>
    <n v="10"/>
    <n v="10"/>
    <s v="No"/>
    <s v="NA"/>
    <e v="#VALUE!"/>
    <e v="#VALUE!"/>
    <s v="Available"/>
    <s v="स्टॉक उपलब्ध हे"/>
  </r>
  <r>
    <n v="20"/>
    <x v="2"/>
    <x v="19"/>
    <s v="Bringle"/>
    <s v="VEHYB19.2.22"/>
    <s v="Kharif"/>
    <n v="20"/>
    <s v="Packets"/>
    <d v="2021-09-01T00:00:00"/>
    <d v="2022-05-11T00:00:00"/>
    <n v="252"/>
    <s v="Kisan Beej  Ghar Waidhan"/>
    <d v="2022-02-19T00:00:00"/>
    <n v="0"/>
    <d v="2022-02-19T00:00:00"/>
    <n v="11"/>
    <s v="Packets"/>
    <n v="9"/>
    <n v="-16"/>
    <x v="1"/>
    <n v="0"/>
    <n v="90"/>
    <n v="10"/>
    <n v="90"/>
    <s v="No"/>
    <s v="NA"/>
    <e v="#VALUE!"/>
    <e v="#VALUE!"/>
    <s v="Available"/>
    <s v="स्टॉक उपलब्ध हे"/>
  </r>
  <r>
    <n v="21"/>
    <x v="1"/>
    <x v="20"/>
    <s v="NA"/>
    <s v="FUROF04.10.21"/>
    <s v="Kharif"/>
    <n v="12"/>
    <s v="Mililitre"/>
    <d v="2021-07-10T00:00:00"/>
    <d v="2023-01-19T00:00:00"/>
    <n v="558"/>
    <s v="Kisan Beej  Ghar Waidhan"/>
    <d v="2021-10-04T00:00:00"/>
    <n v="0"/>
    <d v="2021-09-04T00:00:00"/>
    <n v="5"/>
    <s v="Mililitre"/>
    <n v="7"/>
    <n v="237"/>
    <x v="2"/>
    <n v="0"/>
    <n v="0"/>
    <n v="10"/>
    <n v="70"/>
    <s v="No"/>
    <s v="NA"/>
    <e v="#VALUE!"/>
    <e v="#VALUE!"/>
    <s v="Available"/>
    <s v="स्टॉक उपलब्ध हे"/>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x v="0"/>
    <s v="Sun Bio Mounus"/>
    <s v="NA"/>
    <s v="ORSUN24.6.21"/>
    <s v="Zaid"/>
    <n v="200"/>
    <s v="Litre"/>
    <d v="2021-06-30T00:00:00"/>
    <d v="2022-06-30T00:00:00"/>
    <n v="365"/>
    <s v="Sonkul Agro Industries Pvt. Ltd."/>
    <d v="2021-06-24T00:00:00"/>
    <n v="0"/>
    <d v="2021-06-24T00:00:00"/>
    <n v="2.25"/>
    <s v="Litre"/>
    <n v="197.75"/>
    <n v="34"/>
    <s v="31-45"/>
    <n v="1977.5"/>
    <n v="0"/>
    <n v="10"/>
    <n v="1977.5"/>
    <x v="0"/>
    <d v="2022-06-12T00:00:00"/>
    <n v="16"/>
    <x v="0"/>
    <s v="Available"/>
    <s v="स्टॉक उपलब्ध हे"/>
  </r>
  <r>
    <x v="0"/>
    <s v="Sun Bio Compact"/>
    <s v="NA"/>
    <s v="ORSUN25.6.21"/>
    <s v="Zaid"/>
    <n v="200"/>
    <s v="Litre"/>
    <d v="2021-06-30T00:00:00"/>
    <d v="2022-06-30T00:00:00"/>
    <n v="365"/>
    <s v="Sonkul Agro Industries Pvt. Ltd."/>
    <d v="2021-06-25T00:00:00"/>
    <n v="0"/>
    <d v="2021-06-25T00:00:00"/>
    <n v="69"/>
    <s v="Litre"/>
    <n v="131"/>
    <n v="34"/>
    <s v="31-45"/>
    <n v="1310"/>
    <n v="0"/>
    <n v="10"/>
    <n v="1310"/>
    <x v="0"/>
    <d v="2022-09-12T00:00:00"/>
    <n v="108"/>
    <x v="1"/>
    <s v="Available"/>
    <s v="स्टॉक उपलब्ध हे"/>
  </r>
  <r>
    <x v="0"/>
    <s v="Sun Bio Vam"/>
    <s v="NA"/>
    <s v="ORSUN26.6.21"/>
    <s v="Zaid"/>
    <n v="12.5"/>
    <s v="Litre"/>
    <d v="2021-06-30T00:00:00"/>
    <d v="2022-06-30T00:00:00"/>
    <n v="365"/>
    <s v="Sonkul Agro Industries Pvt. Ltd."/>
    <d v="2021-06-26T00:00:00"/>
    <n v="0"/>
    <d v="2021-06-26T00:00:00"/>
    <n v="0"/>
    <s v="Litre"/>
    <n v="12.5"/>
    <n v="34"/>
    <s v="31-45"/>
    <n v="125"/>
    <n v="0"/>
    <n v="10"/>
    <n v="125"/>
    <x v="0"/>
    <d v="2022-07-12T00:00:00"/>
    <n v="46"/>
    <x v="2"/>
    <s v="Available"/>
    <s v="स्टॉक उपलब्ध हे"/>
  </r>
  <r>
    <x v="0"/>
    <s v="Sun Bio Derma"/>
    <s v="NA"/>
    <s v="ORSUN27.6.21"/>
    <s v="Zaid"/>
    <n v="172.5"/>
    <s v="Litre"/>
    <d v="2021-02-06T00:00:00"/>
    <d v="2022-02-06T00:00:00"/>
    <n v="365"/>
    <s v="Sonkul Agro Industries Pvt. Ltd."/>
    <d v="2021-06-27T00:00:00"/>
    <n v="0"/>
    <d v="2021-06-27T00:00:00"/>
    <n v="0"/>
    <s v="Litre"/>
    <n v="172.5"/>
    <n v="-110"/>
    <s v="&lt;30 "/>
    <n v="0"/>
    <n v="1725"/>
    <n v="10"/>
    <n v="1725"/>
    <x v="0"/>
    <d v="2022-08-12T00:00:00"/>
    <n v="77"/>
    <x v="1"/>
    <s v="Available"/>
    <s v="स्टॉक उपलब्ध हे"/>
  </r>
  <r>
    <x v="1"/>
    <s v="Saaf"/>
    <s v="NA"/>
    <s v="FUSAA20.2.22"/>
    <s v="Zaid"/>
    <n v="1"/>
    <s v="Packets"/>
    <d v="2019-04-25T00:00:00"/>
    <d v="2022-04-23T00:00:00"/>
    <n v="1094"/>
    <s v="Kisan Beej  Ghar Waidhan"/>
    <d v="2022-02-20T00:00:00"/>
    <n v="0"/>
    <d v="2022-02-20T00:00:00"/>
    <n v="1"/>
    <s v="Packets"/>
    <n v="0"/>
    <n v="-34"/>
    <s v="&lt;30 "/>
    <n v="0"/>
    <n v="0"/>
    <n v="10"/>
    <n v="0"/>
    <x v="1"/>
    <s v="NA"/>
    <e v="#VALUE!"/>
    <x v="3"/>
    <s v="Finished"/>
    <s v="स्टॉक समाप्त हे"/>
  </r>
  <r>
    <x v="2"/>
    <s v="Kailash Seed KSP 110"/>
    <s v="Green peas"/>
    <s v="VEKAI26.11.21"/>
    <s v="Kharif"/>
    <n v="15"/>
    <s v="Packets"/>
    <d v="2021-07-29T00:00:00"/>
    <d v="2022-04-18T00:00:00"/>
    <n v="263"/>
    <s v="vijay enterprises sarai"/>
    <d v="2021-11-26T00:00:00"/>
    <n v="0"/>
    <d v="2021-11-26T00:00:00"/>
    <n v="0"/>
    <s v="Packets"/>
    <n v="15"/>
    <n v="-39"/>
    <s v="&lt;30 "/>
    <n v="0"/>
    <n v="150"/>
    <n v="10"/>
    <n v="150"/>
    <x v="1"/>
    <s v="NA"/>
    <e v="#VALUE!"/>
    <x v="3"/>
    <s v="Available"/>
    <s v="स्टॉक उपलब्ध हे"/>
  </r>
  <r>
    <x v="2"/>
    <s v="Shree Manalaxmi Onion Seeds"/>
    <s v="Onion"/>
    <s v="VESHR22.2.22"/>
    <s v="Kharif"/>
    <n v="4"/>
    <s v="Packets"/>
    <d v="2021-09-14T00:00:00"/>
    <d v="2022-05-11T00:00:00"/>
    <n v="239"/>
    <s v="Kisan Beej  Ghar Waidhan"/>
    <d v="2022-02-22T00:00:00"/>
    <n v="0"/>
    <d v="2022-02-22T00:00:00"/>
    <n v="0"/>
    <s v="Packets"/>
    <n v="4"/>
    <n v="-16"/>
    <s v="&lt;30 "/>
    <n v="0"/>
    <n v="40"/>
    <n v="10"/>
    <n v="40"/>
    <x v="1"/>
    <s v="NA"/>
    <e v="#VALUE!"/>
    <x v="3"/>
    <s v="Available"/>
    <s v="स्टॉक उपलब्ध हे"/>
  </r>
  <r>
    <x v="2"/>
    <s v="Yradlong Beans"/>
    <s v="Beans"/>
    <s v="VEYRA23.2.22"/>
    <s v="Kharif"/>
    <n v="2"/>
    <s v="Packets"/>
    <d v="2020-12-18T00:00:00"/>
    <d v="2021-09-06T00:00:00"/>
    <n v="262"/>
    <s v="Kisan Beej  Ghar Waidhan"/>
    <d v="2022-02-23T00:00:00"/>
    <n v="0"/>
    <d v="2022-02-23T00:00:00"/>
    <n v="0"/>
    <s v="Packets"/>
    <n v="2"/>
    <n v="-263"/>
    <s v="&lt;30 "/>
    <n v="0"/>
    <n v="20"/>
    <n v="10"/>
    <n v="20"/>
    <x v="1"/>
    <s v="NA"/>
    <e v="#VALUE!"/>
    <x v="3"/>
    <s v="Available"/>
    <s v="स्टॉक उपलब्ध हे"/>
  </r>
  <r>
    <x v="2"/>
    <s v="Kalash Seed Radish Koren"/>
    <s v="Radish Koren"/>
    <s v="VEKAL24.2.22"/>
    <s v="Kharif"/>
    <n v="6"/>
    <s v="Packets"/>
    <d v="2021-08-12T00:00:00"/>
    <d v="2022-05-01T00:00:00"/>
    <n v="262"/>
    <s v="Kisan Beej  Ghar Waidhan"/>
    <d v="2022-02-24T00:00:00"/>
    <n v="0"/>
    <d v="2022-02-24T00:00:00"/>
    <n v="0"/>
    <s v="Packets"/>
    <n v="6"/>
    <n v="-26"/>
    <s v="&lt;30 "/>
    <n v="0"/>
    <n v="60"/>
    <n v="10"/>
    <n v="60"/>
    <x v="1"/>
    <s v="NA"/>
    <e v="#VALUE!"/>
    <x v="3"/>
    <s v="Available"/>
    <s v="स्टॉक उपलब्ध हे"/>
  </r>
  <r>
    <x v="3"/>
    <s v="Vin Chi Vin"/>
    <s v="NA"/>
    <s v="CRVIN23.11.21"/>
    <s v="Kharif"/>
    <n v="50"/>
    <s v="Packets"/>
    <d v="2021-03-20T00:00:00"/>
    <d v="2023-03-19T00:00:00"/>
    <n v="729"/>
    <s v="Kisan Beej  Ghar Waidhan"/>
    <d v="2021-11-23T00:00:00"/>
    <n v="0"/>
    <d v="2021-11-23T00:00:00"/>
    <n v="16"/>
    <s v="Packets"/>
    <n v="34"/>
    <n v="296"/>
    <s v="&gt;60"/>
    <n v="0"/>
    <n v="0"/>
    <n v="10"/>
    <n v="340"/>
    <x v="1"/>
    <s v="NA"/>
    <e v="#VALUE!"/>
    <x v="3"/>
    <s v="Available"/>
    <s v="स्टॉक उपलब्ध हे"/>
  </r>
  <r>
    <x v="4"/>
    <s v="Sharp"/>
    <s v="NA"/>
    <s v="INSHA26.3.22"/>
    <s v="Kharif"/>
    <n v="61"/>
    <s v="Packets"/>
    <d v="2021-03-04T00:00:00"/>
    <d v="2023-03-03T00:00:00"/>
    <n v="729"/>
    <s v="Kisan Beej  Ghar Waidhan"/>
    <d v="2022-03-26T00:00:00"/>
    <n v="0"/>
    <d v="2022-03-26T00:00:00"/>
    <n v="0"/>
    <s v="Packets"/>
    <n v="61"/>
    <n v="280"/>
    <s v="&gt;60"/>
    <n v="0"/>
    <n v="0"/>
    <n v="10"/>
    <n v="610"/>
    <x v="1"/>
    <s v="NA"/>
    <e v="#VALUE!"/>
    <x v="3"/>
    <s v="Available"/>
    <s v="स्टॉक उपलब्ध हे"/>
  </r>
  <r>
    <x v="5"/>
    <s v="NPK"/>
    <s v="NA"/>
    <s v="FENPK28.6.21"/>
    <s v="Kharif"/>
    <n v="200"/>
    <s v="Litre"/>
    <d v="2021-02-06T00:00:00"/>
    <d v="2022-02-06T00:00:00"/>
    <n v="365"/>
    <s v="Sonkul Agro Industries Pvt. Ltd."/>
    <d v="2021-06-28T00:00:00"/>
    <n v="0"/>
    <d v="2021-06-28T00:00:00"/>
    <n v="22"/>
    <s v="Litre"/>
    <n v="178"/>
    <n v="-110"/>
    <s v="&lt;30 "/>
    <n v="0"/>
    <n v="1780"/>
    <n v="10"/>
    <n v="1780"/>
    <x v="1"/>
    <s v="NA"/>
    <e v="#VALUE!"/>
    <x v="3"/>
    <s v="Available"/>
    <s v="स्टॉक उपलब्ध हे"/>
  </r>
  <r>
    <x v="2"/>
    <s v="Seminis Hybrid Tomato Seed"/>
    <s v="Abhilash Tomato"/>
    <s v="VESEM12.2.22"/>
    <s v="Kharif"/>
    <n v="20"/>
    <s v="Packets"/>
    <d v="2021-10-11T00:00:00"/>
    <d v="2022-07-10T00:00:00"/>
    <n v="272"/>
    <s v="Kisan Beej  Ghar Waidhan"/>
    <d v="2022-02-12T00:00:00"/>
    <n v="0"/>
    <d v="2022-02-12T00:00:00"/>
    <n v="9"/>
    <s v="Packets"/>
    <n v="11"/>
    <n v="44"/>
    <s v="31-45"/>
    <n v="110"/>
    <n v="0"/>
    <n v="10"/>
    <n v="110"/>
    <x v="1"/>
    <s v="NA"/>
    <e v="#VALUE!"/>
    <x v="3"/>
    <s v="Available"/>
    <s v="स्टॉक उपलब्ध हे"/>
  </r>
  <r>
    <x v="2"/>
    <s v="Raj Konga Beans"/>
    <s v="Barbati"/>
    <s v="VERAJ13.2.22"/>
    <s v="Kharif"/>
    <n v="50"/>
    <s v="Packets"/>
    <d v="2022-01-18T00:00:00"/>
    <d v="2022-10-16T00:00:00"/>
    <n v="271"/>
    <s v="Kisan Beej  Ghar Waidhan"/>
    <d v="2022-02-13T00:00:00"/>
    <n v="0"/>
    <d v="2022-02-13T00:00:00"/>
    <n v="0"/>
    <s v="Packets"/>
    <n v="50"/>
    <n v="142"/>
    <s v="&gt;60"/>
    <n v="0"/>
    <n v="0"/>
    <n v="10"/>
    <n v="500"/>
    <x v="1"/>
    <s v="NA"/>
    <e v="#VALUE!"/>
    <x v="3"/>
    <s v="Available"/>
    <s v="स्टॉक उपलब्ध हे"/>
  </r>
  <r>
    <x v="2"/>
    <s v="Chili KSP 1467"/>
    <s v="Chili"/>
    <s v="VECHI14.2.22"/>
    <s v="Kharif"/>
    <n v="50"/>
    <s v="Packets"/>
    <d v="2021-12-10T00:00:00"/>
    <d v="2022-08-28T00:00:00"/>
    <n v="261"/>
    <s v="Kisan Beej  Ghar Waidhan"/>
    <d v="2022-02-14T00:00:00"/>
    <n v="0"/>
    <d v="2022-02-14T00:00:00"/>
    <n v="20"/>
    <s v="Packets"/>
    <n v="30"/>
    <n v="93"/>
    <s v="&gt;60"/>
    <n v="0"/>
    <n v="0"/>
    <n v="10"/>
    <n v="300"/>
    <x v="1"/>
    <s v="NA"/>
    <e v="#VALUE!"/>
    <x v="3"/>
    <s v="Available"/>
    <s v="स्टॉक उपलब्ध हे"/>
  </r>
  <r>
    <x v="2"/>
    <s v="Long Melon (Nagini)"/>
    <s v="Kagdi"/>
    <s v="VELON15.2.22"/>
    <s v="Kharif"/>
    <n v="10"/>
    <s v="Packets"/>
    <d v="2021-10-27T00:00:00"/>
    <d v="2022-07-25T00:00:00"/>
    <n v="271"/>
    <s v="Kisan Beej  Ghar Waidhan"/>
    <d v="2022-02-15T00:00:00"/>
    <n v="0"/>
    <d v="2022-02-15T00:00:00"/>
    <n v="4.0999999999999996"/>
    <s v="Packets"/>
    <n v="5.9"/>
    <n v="59"/>
    <s v="46-60"/>
    <n v="59"/>
    <n v="0"/>
    <n v="10"/>
    <n v="59"/>
    <x v="1"/>
    <s v="NA"/>
    <e v="#VALUE!"/>
    <x v="3"/>
    <s v="Available"/>
    <s v="स्टॉक उपलब्ध हे"/>
  </r>
  <r>
    <x v="2"/>
    <s v="Indam Lal Amranthus"/>
    <s v="Laal Saag"/>
    <s v="VEIND16.2.22"/>
    <s v="Kharif"/>
    <n v="4"/>
    <s v="Packets"/>
    <d v="2021-06-08T00:00:00"/>
    <d v="2022-03-01T00:00:00"/>
    <n v="266"/>
    <s v="Kisan Beej  Ghar Waidhan"/>
    <d v="2022-02-16T00:00:00"/>
    <n v="0"/>
    <d v="2022-02-16T00:00:00"/>
    <n v="0"/>
    <s v="Packets"/>
    <n v="4"/>
    <n v="-87"/>
    <s v="&lt;30 "/>
    <n v="0"/>
    <n v="40"/>
    <n v="10"/>
    <n v="40"/>
    <x v="1"/>
    <s v="NA"/>
    <e v="#VALUE!"/>
    <x v="3"/>
    <s v="Available"/>
    <s v="स्टॉक उपलब्ध हे"/>
  </r>
  <r>
    <x v="6"/>
    <s v="Seminis Watermelon"/>
    <s v="Watermelon"/>
    <s v="FRSEM17.2.22"/>
    <s v="Kharif"/>
    <n v="4"/>
    <s v="Packets"/>
    <d v="2021-08-27T00:00:00"/>
    <d v="2022-05-26T00:00:00"/>
    <n v="272"/>
    <s v="Kisan Beej  Ghar Waidhan"/>
    <d v="2022-02-17T00:00:00"/>
    <n v="0"/>
    <d v="2022-02-17T00:00:00"/>
    <n v="1"/>
    <s v="Packets"/>
    <n v="3"/>
    <n v="-1"/>
    <s v="&lt;30 "/>
    <n v="0"/>
    <n v="30"/>
    <n v="10"/>
    <n v="30"/>
    <x v="1"/>
    <s v="NA"/>
    <e v="#VALUE!"/>
    <x v="3"/>
    <s v="Available"/>
    <s v="स्टॉक उपलब्ध हे"/>
  </r>
  <r>
    <x v="2"/>
    <s v="Tycoon BR-112"/>
    <s v="Bringle"/>
    <s v="VETYC18.2.22"/>
    <s v="Kharif"/>
    <n v="1"/>
    <s v="Packets"/>
    <d v="2021-05-25T00:00:00"/>
    <d v="2022-01-19T00:00:00"/>
    <n v="239"/>
    <s v="Kisan Beej  Ghar Waidhan"/>
    <d v="2022-02-18T00:00:00"/>
    <n v="0"/>
    <d v="2022-02-18T00:00:00"/>
    <n v="0"/>
    <s v="Packets"/>
    <n v="1"/>
    <n v="-128"/>
    <s v="&lt;30 "/>
    <n v="0"/>
    <n v="10"/>
    <n v="10"/>
    <n v="10"/>
    <x v="1"/>
    <s v="NA"/>
    <e v="#VALUE!"/>
    <x v="3"/>
    <s v="Available"/>
    <s v="स्टॉक उपलब्ध हे"/>
  </r>
  <r>
    <x v="2"/>
    <s v="Hybrid Bringle No 992"/>
    <s v="Bringle"/>
    <s v="VEHYB19.2.22"/>
    <s v="Kharif"/>
    <n v="20"/>
    <s v="Packets"/>
    <d v="2021-09-01T00:00:00"/>
    <d v="2022-05-11T00:00:00"/>
    <n v="252"/>
    <s v="Kisan Beej  Ghar Waidhan"/>
    <d v="2022-02-19T00:00:00"/>
    <n v="0"/>
    <d v="2022-02-19T00:00:00"/>
    <n v="11"/>
    <s v="Packets"/>
    <n v="9"/>
    <n v="-16"/>
    <s v="&lt;30 "/>
    <n v="0"/>
    <n v="90"/>
    <n v="10"/>
    <n v="90"/>
    <x v="1"/>
    <s v="NA"/>
    <e v="#VALUE!"/>
    <x v="3"/>
    <s v="Available"/>
    <s v="स्टॉक उपलब्ध हे"/>
  </r>
  <r>
    <x v="1"/>
    <s v="Rofex super"/>
    <s v="NA"/>
    <s v="FUROF04.10.21"/>
    <s v="Kharif"/>
    <n v="12"/>
    <s v="Mililitre"/>
    <d v="2021-07-10T00:00:00"/>
    <d v="2023-01-19T00:00:00"/>
    <n v="558"/>
    <s v="Kisan Beej  Ghar Waidhan"/>
    <d v="2021-10-04T00:00:00"/>
    <n v="0"/>
    <d v="2021-09-04T00:00:00"/>
    <n v="5"/>
    <s v="Mililitre"/>
    <n v="7"/>
    <n v="237"/>
    <s v="&gt;60"/>
    <n v="0"/>
    <n v="0"/>
    <n v="10"/>
    <n v="70"/>
    <x v="1"/>
    <s v="NA"/>
    <e v="#VALUE!"/>
    <x v="3"/>
    <s v="Available"/>
    <s v="स्टॉक उपलब्ध हे"/>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A4DD67C-F202-48BA-8029-5F3DCCCF36C4}" name="PivotTable6" cacheId="4"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rowHeaderCaption="Product return in days (range)">
  <location ref="L9:T15" firstHeaderRow="1" firstDataRow="2" firstDataCol="1" rowPageCount="1" colPageCount="1"/>
  <pivotFields count="29">
    <pivotField axis="axisCol" showAll="0">
      <items count="9">
        <item m="1" x="7"/>
        <item x="5"/>
        <item x="6"/>
        <item x="1"/>
        <item x="4"/>
        <item x="0"/>
        <item x="2"/>
        <item x="3"/>
        <item t="default"/>
      </items>
    </pivotField>
    <pivotField showAll="0"/>
    <pivotField showAll="0"/>
    <pivotField showAll="0"/>
    <pivotField showAll="0"/>
    <pivotField showAll="0"/>
    <pivotField showAll="0"/>
    <pivotField numFmtId="15" showAll="0"/>
    <pivotField showAll="0"/>
    <pivotField showAll="0"/>
    <pivotField showAll="0"/>
    <pivotField numFmtId="15" showAll="0"/>
    <pivotField numFmtId="1" showAll="0"/>
    <pivotField numFmtId="15" showAll="0"/>
    <pivotField showAll="0"/>
    <pivotField showAll="0"/>
    <pivotField showAll="0"/>
    <pivotField showAll="0"/>
    <pivotField showAll="0"/>
    <pivotField showAll="0"/>
    <pivotField numFmtId="164" showAll="0"/>
    <pivotField numFmtId="164" showAll="0"/>
    <pivotField numFmtId="164" showAll="0"/>
    <pivotField axis="axisPage" dataField="1" showAll="0">
      <items count="3">
        <item x="1"/>
        <item x="0"/>
        <item t="default"/>
      </items>
    </pivotField>
    <pivotField showAll="0"/>
    <pivotField showAll="0"/>
    <pivotField axis="axisRow" showAll="0" sortType="ascending">
      <items count="5">
        <item x="0"/>
        <item x="1"/>
        <item x="2"/>
        <item x="3"/>
        <item t="default"/>
      </items>
    </pivotField>
    <pivotField showAll="0"/>
    <pivotField showAll="0"/>
  </pivotFields>
  <rowFields count="1">
    <field x="26"/>
  </rowFields>
  <rowItems count="5">
    <i>
      <x/>
    </i>
    <i>
      <x v="1"/>
    </i>
    <i>
      <x v="2"/>
    </i>
    <i>
      <x v="3"/>
    </i>
    <i t="grand">
      <x/>
    </i>
  </rowItems>
  <colFields count="1">
    <field x="0"/>
  </colFields>
  <colItems count="8">
    <i>
      <x v="1"/>
    </i>
    <i>
      <x v="2"/>
    </i>
    <i>
      <x v="3"/>
    </i>
    <i>
      <x v="4"/>
    </i>
    <i>
      <x v="5"/>
    </i>
    <i>
      <x v="6"/>
    </i>
    <i>
      <x v="7"/>
    </i>
    <i t="grand">
      <x/>
    </i>
  </colItems>
  <pageFields count="1">
    <pageField fld="23" hier="-1"/>
  </pageFields>
  <dataFields count="1">
    <dataField name="Count of Returnable product" fld="23" subtotal="count" baseField="0" baseItem="0"/>
  </dataFields>
  <formats count="37">
    <format dxfId="138">
      <pivotArea field="26" type="button" dataOnly="0" labelOnly="1" outline="0" axis="axisRow" fieldPosition="0"/>
    </format>
    <format dxfId="137">
      <pivotArea dataOnly="0" labelOnly="1" fieldPosition="0">
        <references count="1">
          <reference field="0" count="0"/>
        </references>
      </pivotArea>
    </format>
    <format dxfId="136">
      <pivotArea dataOnly="0" labelOnly="1" grandCol="1" outline="0" fieldPosition="0"/>
    </format>
    <format dxfId="135">
      <pivotArea field="26" type="button" dataOnly="0" labelOnly="1" outline="0" axis="axisRow" fieldPosition="0"/>
    </format>
    <format dxfId="134">
      <pivotArea dataOnly="0" labelOnly="1" fieldPosition="0">
        <references count="1">
          <reference field="0" count="0"/>
        </references>
      </pivotArea>
    </format>
    <format dxfId="133">
      <pivotArea dataOnly="0" labelOnly="1" grandCol="1" outline="0" fieldPosition="0"/>
    </format>
    <format dxfId="132">
      <pivotArea field="26" type="button" dataOnly="0" labelOnly="1" outline="0" axis="axisRow" fieldPosition="0"/>
    </format>
    <format dxfId="131">
      <pivotArea dataOnly="0" labelOnly="1" fieldPosition="0">
        <references count="1">
          <reference field="0" count="0"/>
        </references>
      </pivotArea>
    </format>
    <format dxfId="130">
      <pivotArea dataOnly="0" labelOnly="1" grandCol="1" outline="0" fieldPosition="0"/>
    </format>
    <format dxfId="129">
      <pivotArea type="all" dataOnly="0" outline="0" fieldPosition="0"/>
    </format>
    <format dxfId="128">
      <pivotArea outline="0" collapsedLevelsAreSubtotals="1" fieldPosition="0"/>
    </format>
    <format dxfId="127">
      <pivotArea type="origin" dataOnly="0" labelOnly="1" outline="0" fieldPosition="0"/>
    </format>
    <format dxfId="126">
      <pivotArea field="0" type="button" dataOnly="0" labelOnly="1" outline="0" axis="axisCol" fieldPosition="0"/>
    </format>
    <format dxfId="125">
      <pivotArea type="topRight" dataOnly="0" labelOnly="1" outline="0" fieldPosition="0"/>
    </format>
    <format dxfId="124">
      <pivotArea field="26" type="button" dataOnly="0" labelOnly="1" outline="0" axis="axisRow" fieldPosition="0"/>
    </format>
    <format dxfId="123">
      <pivotArea dataOnly="0" labelOnly="1" fieldPosition="0">
        <references count="1">
          <reference field="26" count="0"/>
        </references>
      </pivotArea>
    </format>
    <format dxfId="122">
      <pivotArea dataOnly="0" labelOnly="1" grandRow="1" outline="0" fieldPosition="0"/>
    </format>
    <format dxfId="121">
      <pivotArea dataOnly="0" labelOnly="1" fieldPosition="0">
        <references count="1">
          <reference field="0" count="0"/>
        </references>
      </pivotArea>
    </format>
    <format dxfId="120">
      <pivotArea dataOnly="0" labelOnly="1" grandCol="1" outline="0" fieldPosition="0"/>
    </format>
    <format dxfId="119">
      <pivotArea type="origin" dataOnly="0" labelOnly="1" outline="0" fieldPosition="0"/>
    </format>
    <format dxfId="118">
      <pivotArea outline="0" collapsedLevelsAreSubtotals="1" fieldPosition="0">
        <references count="1">
          <reference field="0" count="1" selected="0">
            <x v="0"/>
          </reference>
        </references>
      </pivotArea>
    </format>
    <format dxfId="117">
      <pivotArea type="origin" dataOnly="0" labelOnly="1" outline="0" fieldPosition="0"/>
    </format>
    <format dxfId="116">
      <pivotArea field="0" type="button" dataOnly="0" labelOnly="1" outline="0" axis="axisCol" fieldPosition="0"/>
    </format>
    <format dxfId="115">
      <pivotArea field="26" type="button" dataOnly="0" labelOnly="1" outline="0" axis="axisRow" fieldPosition="0"/>
    </format>
    <format dxfId="114">
      <pivotArea dataOnly="0" labelOnly="1" fieldPosition="0">
        <references count="1">
          <reference field="26" count="0"/>
        </references>
      </pivotArea>
    </format>
    <format dxfId="113">
      <pivotArea dataOnly="0" labelOnly="1" grandRow="1" outline="0" fieldPosition="0"/>
    </format>
    <format dxfId="112">
      <pivotArea dataOnly="0" labelOnly="1" fieldPosition="0">
        <references count="1">
          <reference field="0" count="1">
            <x v="0"/>
          </reference>
        </references>
      </pivotArea>
    </format>
    <format dxfId="111">
      <pivotArea type="all" dataOnly="0" outline="0" fieldPosition="0"/>
    </format>
    <format dxfId="110">
      <pivotArea outline="0" collapsedLevelsAreSubtotals="1" fieldPosition="0"/>
    </format>
    <format dxfId="109">
      <pivotArea type="origin" dataOnly="0" labelOnly="1" outline="0" fieldPosition="0"/>
    </format>
    <format dxfId="108">
      <pivotArea field="0" type="button" dataOnly="0" labelOnly="1" outline="0" axis="axisCol" fieldPosition="0"/>
    </format>
    <format dxfId="107">
      <pivotArea type="topRight" dataOnly="0" labelOnly="1" outline="0" fieldPosition="0"/>
    </format>
    <format dxfId="106">
      <pivotArea field="26" type="button" dataOnly="0" labelOnly="1" outline="0" axis="axisRow" fieldPosition="0"/>
    </format>
    <format dxfId="105">
      <pivotArea dataOnly="0" labelOnly="1" fieldPosition="0">
        <references count="1">
          <reference field="26" count="0"/>
        </references>
      </pivotArea>
    </format>
    <format dxfId="104">
      <pivotArea dataOnly="0" labelOnly="1" grandRow="1" outline="0" fieldPosition="0"/>
    </format>
    <format dxfId="103">
      <pivotArea dataOnly="0" labelOnly="1" fieldPosition="0">
        <references count="1">
          <reference field="0" count="0"/>
        </references>
      </pivotArea>
    </format>
    <format dxfId="102">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155BC3A-AF77-48B4-9265-C625FA1E7232}" name="PivotTable9" cacheId="3"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4" rowHeaderCaption="Product expiray range in days">
  <location ref="A9:I15" firstHeaderRow="1" firstDataRow="2" firstDataCol="1"/>
  <pivotFields count="30">
    <pivotField showAll="0"/>
    <pivotField axis="axisCol" showAll="0">
      <items count="9">
        <item m="1" x="7"/>
        <item x="5"/>
        <item x="6"/>
        <item x="1"/>
        <item x="4"/>
        <item x="0"/>
        <item x="2"/>
        <item x="3"/>
        <item t="default"/>
      </items>
    </pivotField>
    <pivotField dataField="1" showAll="0"/>
    <pivotField showAll="0"/>
    <pivotField showAll="0"/>
    <pivotField showAll="0"/>
    <pivotField showAll="0"/>
    <pivotField showAll="0"/>
    <pivotField numFmtId="15" showAll="0"/>
    <pivotField showAll="0"/>
    <pivotField showAll="0"/>
    <pivotField showAll="0"/>
    <pivotField numFmtId="15" showAll="0"/>
    <pivotField numFmtId="1" showAll="0"/>
    <pivotField numFmtId="15" showAll="0"/>
    <pivotField showAll="0"/>
    <pivotField showAll="0"/>
    <pivotField showAll="0"/>
    <pivotField showAll="0"/>
    <pivotField axis="axisRow" showAll="0">
      <items count="5">
        <item x="1"/>
        <item x="0"/>
        <item x="3"/>
        <item x="2"/>
        <item t="default"/>
      </items>
    </pivotField>
    <pivotField showAll="0"/>
    <pivotField showAll="0"/>
    <pivotField showAll="0"/>
    <pivotField numFmtId="164" showAll="0"/>
    <pivotField showAll="0"/>
    <pivotField showAll="0"/>
    <pivotField showAll="0"/>
    <pivotField showAll="0"/>
    <pivotField showAll="0"/>
    <pivotField showAll="0"/>
  </pivotFields>
  <rowFields count="1">
    <field x="19"/>
  </rowFields>
  <rowItems count="5">
    <i>
      <x/>
    </i>
    <i>
      <x v="1"/>
    </i>
    <i>
      <x v="2"/>
    </i>
    <i>
      <x v="3"/>
    </i>
    <i t="grand">
      <x/>
    </i>
  </rowItems>
  <colFields count="1">
    <field x="1"/>
  </colFields>
  <colItems count="8">
    <i>
      <x v="1"/>
    </i>
    <i>
      <x v="2"/>
    </i>
    <i>
      <x v="3"/>
    </i>
    <i>
      <x v="4"/>
    </i>
    <i>
      <x v="5"/>
    </i>
    <i>
      <x v="6"/>
    </i>
    <i>
      <x v="7"/>
    </i>
    <i t="grand">
      <x/>
    </i>
  </colItems>
  <dataFields count="1">
    <dataField name="Count of Commodity/_x000a_Product  Name" fld="2" subtotal="count" baseField="0" baseItem="0"/>
  </dataFields>
  <formats count="30">
    <format dxfId="168">
      <pivotArea type="all" dataOnly="0" outline="0" fieldPosition="0"/>
    </format>
    <format dxfId="167">
      <pivotArea outline="0" collapsedLevelsAreSubtotals="1" fieldPosition="0"/>
    </format>
    <format dxfId="166">
      <pivotArea type="origin" dataOnly="0" labelOnly="1" outline="0" fieldPosition="0"/>
    </format>
    <format dxfId="165">
      <pivotArea field="1" type="button" dataOnly="0" labelOnly="1" outline="0" axis="axisCol" fieldPosition="0"/>
    </format>
    <format dxfId="164">
      <pivotArea type="topRight" dataOnly="0" labelOnly="1" outline="0" fieldPosition="0"/>
    </format>
    <format dxfId="163">
      <pivotArea field="19" type="button" dataOnly="0" labelOnly="1" outline="0" axis="axisRow" fieldPosition="0"/>
    </format>
    <format dxfId="162">
      <pivotArea dataOnly="0" labelOnly="1" fieldPosition="0">
        <references count="1">
          <reference field="19" count="0"/>
        </references>
      </pivotArea>
    </format>
    <format dxfId="161">
      <pivotArea dataOnly="0" labelOnly="1" grandRow="1" outline="0" fieldPosition="0"/>
    </format>
    <format dxfId="160">
      <pivotArea dataOnly="0" labelOnly="1" fieldPosition="0">
        <references count="1">
          <reference field="1" count="0"/>
        </references>
      </pivotArea>
    </format>
    <format dxfId="159">
      <pivotArea dataOnly="0" labelOnly="1" grandCol="1" outline="0" fieldPosition="0"/>
    </format>
    <format dxfId="158">
      <pivotArea type="origin" dataOnly="0" labelOnly="1" outline="0" fieldPosition="0"/>
    </format>
    <format dxfId="157">
      <pivotArea field="19" type="button" dataOnly="0" labelOnly="1" outline="0" axis="axisRow" fieldPosition="0"/>
    </format>
    <format dxfId="156">
      <pivotArea dataOnly="0" labelOnly="1" fieldPosition="0">
        <references count="1">
          <reference field="1" count="0"/>
        </references>
      </pivotArea>
    </format>
    <format dxfId="155">
      <pivotArea dataOnly="0" labelOnly="1" grandCol="1" outline="0" fieldPosition="0"/>
    </format>
    <format dxfId="154">
      <pivotArea field="19" type="button" dataOnly="0" labelOnly="1" outline="0" axis="axisRow" fieldPosition="0"/>
    </format>
    <format dxfId="153">
      <pivotArea dataOnly="0" labelOnly="1" fieldPosition="0">
        <references count="1">
          <reference field="1" count="0"/>
        </references>
      </pivotArea>
    </format>
    <format dxfId="152">
      <pivotArea dataOnly="0" labelOnly="1" grandCol="1" outline="0" fieldPosition="0"/>
    </format>
    <format dxfId="151">
      <pivotArea dataOnly="0" labelOnly="1" fieldPosition="0">
        <references count="1">
          <reference field="19" count="1">
            <x v="0"/>
          </reference>
        </references>
      </pivotArea>
    </format>
    <format dxfId="150">
      <pivotArea dataOnly="0" labelOnly="1" fieldPosition="0">
        <references count="1">
          <reference field="19" count="1">
            <x v="1"/>
          </reference>
        </references>
      </pivotArea>
    </format>
    <format dxfId="149">
      <pivotArea dataOnly="0" labelOnly="1" fieldPosition="0">
        <references count="1">
          <reference field="19" count="1">
            <x v="2"/>
          </reference>
        </references>
      </pivotArea>
    </format>
    <format dxfId="148">
      <pivotArea type="all" dataOnly="0" outline="0" fieldPosition="0"/>
    </format>
    <format dxfId="147">
      <pivotArea outline="0" collapsedLevelsAreSubtotals="1" fieldPosition="0"/>
    </format>
    <format dxfId="146">
      <pivotArea type="origin" dataOnly="0" labelOnly="1" outline="0" fieldPosition="0"/>
    </format>
    <format dxfId="145">
      <pivotArea field="1" type="button" dataOnly="0" labelOnly="1" outline="0" axis="axisCol" fieldPosition="0"/>
    </format>
    <format dxfId="144">
      <pivotArea type="topRight" dataOnly="0" labelOnly="1" outline="0" fieldPosition="0"/>
    </format>
    <format dxfId="143">
      <pivotArea field="19" type="button" dataOnly="0" labelOnly="1" outline="0" axis="axisRow" fieldPosition="0"/>
    </format>
    <format dxfId="142">
      <pivotArea dataOnly="0" labelOnly="1" fieldPosition="0">
        <references count="1">
          <reference field="19" count="0"/>
        </references>
      </pivotArea>
    </format>
    <format dxfId="141">
      <pivotArea dataOnly="0" labelOnly="1" grandRow="1" outline="0" fieldPosition="0"/>
    </format>
    <format dxfId="140">
      <pivotArea dataOnly="0" labelOnly="1" fieldPosition="0">
        <references count="1">
          <reference field="1" count="0"/>
        </references>
      </pivotArea>
    </format>
    <format dxfId="139">
      <pivotArea dataOnly="0" labelOnly="1" grandCol="1" outline="0" fieldPosition="0"/>
    </format>
  </formats>
  <chartFormats count="7">
    <chartFormat chart="0" format="0" series="1">
      <pivotArea type="data" outline="0" fieldPosition="0">
        <references count="2">
          <reference field="4294967294" count="1" selected="0">
            <x v="0"/>
          </reference>
          <reference field="1" count="1" selected="0">
            <x v="0"/>
          </reference>
        </references>
      </pivotArea>
    </chartFormat>
    <chartFormat chart="0" format="1" series="1">
      <pivotArea type="data" outline="0" fieldPosition="0">
        <references count="2">
          <reference field="4294967294" count="1" selected="0">
            <x v="0"/>
          </reference>
          <reference field="1" count="1" selected="0">
            <x v="1"/>
          </reference>
        </references>
      </pivotArea>
    </chartFormat>
    <chartFormat chart="0" format="2" series="1">
      <pivotArea type="data" outline="0" fieldPosition="0">
        <references count="2">
          <reference field="4294967294" count="1" selected="0">
            <x v="0"/>
          </reference>
          <reference field="1" count="1" selected="0">
            <x v="2"/>
          </reference>
        </references>
      </pivotArea>
    </chartFormat>
    <chartFormat chart="0" format="3" series="1">
      <pivotArea type="data" outline="0" fieldPosition="0">
        <references count="2">
          <reference field="4294967294" count="1" selected="0">
            <x v="0"/>
          </reference>
          <reference field="1" count="1" selected="0">
            <x v="3"/>
          </reference>
        </references>
      </pivotArea>
    </chartFormat>
    <chartFormat chart="0" format="4" series="1">
      <pivotArea type="data" outline="0" fieldPosition="0">
        <references count="2">
          <reference field="4294967294" count="1" selected="0">
            <x v="0"/>
          </reference>
          <reference field="1" count="1" selected="0">
            <x v="4"/>
          </reference>
        </references>
      </pivotArea>
    </chartFormat>
    <chartFormat chart="0" format="5" series="1">
      <pivotArea type="data" outline="0" fieldPosition="0">
        <references count="2">
          <reference field="4294967294" count="1" selected="0">
            <x v="0"/>
          </reference>
          <reference field="1" count="1" selected="0">
            <x v="5"/>
          </reference>
        </references>
      </pivotArea>
    </chartFormat>
    <chartFormat chart="0" format="6" series="1">
      <pivotArea type="data" outline="0" fieldPosition="0">
        <references count="2">
          <reference field="4294967294" count="1" selected="0">
            <x v="0"/>
          </reference>
          <reference field="1"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C9B929A-20B3-429A-9A20-183216C78B1B}" name="PivotTable1" cacheId="3" applyNumberFormats="0" applyBorderFormats="0" applyFontFormats="0" applyPatternFormats="0" applyAlignmentFormats="0" applyWidthHeightFormats="1" dataCaption="Values" updatedVersion="7" minRefreshableVersion="3" useAutoFormatting="1" itemPrintTitles="1" createdVersion="7" indent="0" compact="0" compactData="0" gridDropZones="1" multipleFieldFilters="0" chartFormat="3">
  <location ref="A22:B45" firstHeaderRow="2" firstDataRow="2" firstDataCol="1" rowPageCount="1" colPageCount="1"/>
  <pivotFields count="30">
    <pivotField compact="0" outline="0" showAll="0"/>
    <pivotField axis="axisPage" compact="0" outline="0" showAll="0" defaultSubtotal="0">
      <items count="8">
        <item m="1" x="7"/>
        <item x="5"/>
        <item x="6"/>
        <item x="1"/>
        <item x="4"/>
        <item x="0"/>
        <item x="2"/>
        <item x="3"/>
      </items>
    </pivotField>
    <pivotField axis="axisRow" compact="0" outline="0" showAll="0" sortType="descending">
      <items count="22">
        <item x="14"/>
        <item x="19"/>
        <item x="16"/>
        <item x="5"/>
        <item x="8"/>
        <item x="15"/>
        <item x="11"/>
        <item x="13"/>
        <item x="20"/>
        <item x="4"/>
        <item x="12"/>
        <item x="17"/>
        <item x="10"/>
        <item x="6"/>
        <item x="1"/>
        <item x="3"/>
        <item x="0"/>
        <item x="2"/>
        <item x="18"/>
        <item x="9"/>
        <item x="7"/>
        <item t="default"/>
      </items>
      <autoSortScope>
        <pivotArea dataOnly="0" outline="0" fieldPosition="0">
          <references count="1">
            <reference field="4294967294" count="1" selected="0">
              <x v="0"/>
            </reference>
          </references>
        </pivotArea>
      </autoSortScope>
    </pivotField>
    <pivotField compact="0" outline="0" showAll="0"/>
    <pivotField compact="0" outline="0" showAll="0"/>
    <pivotField compact="0" outline="0" showAll="0"/>
    <pivotField compact="0" outline="0" showAll="0"/>
    <pivotField compact="0" outline="0" showAll="0"/>
    <pivotField compact="0" numFmtId="15" outline="0" showAll="0"/>
    <pivotField compact="0" outline="0" showAll="0"/>
    <pivotField compact="0" outline="0" showAll="0"/>
    <pivotField compact="0" outline="0" showAll="0"/>
    <pivotField compact="0" numFmtId="15" outline="0" showAll="0"/>
    <pivotField compact="0" numFmtId="1" outline="0" showAll="0"/>
    <pivotField compact="0" numFmtId="15" outline="0" showAll="0"/>
    <pivotField compact="0" outline="0" showAll="0"/>
    <pivotField compact="0" outline="0" showAll="0"/>
    <pivotField dataField="1" compact="0" outline="0" showAll="0"/>
    <pivotField compact="0" outline="0" showAll="0"/>
    <pivotField compact="0" outline="0" showAll="0">
      <items count="5">
        <item x="1"/>
        <item x="0"/>
        <item x="3"/>
        <item x="2"/>
        <item t="default"/>
      </items>
    </pivotField>
    <pivotField compact="0" outline="0" showAll="0"/>
    <pivotField compact="0" outline="0" showAll="0"/>
    <pivotField compact="0" outline="0" showAll="0"/>
    <pivotField compact="0" numFmtId="164"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2"/>
  </rowFields>
  <rowItems count="22">
    <i>
      <x v="16"/>
    </i>
    <i>
      <x v="6"/>
    </i>
    <i>
      <x v="15"/>
    </i>
    <i>
      <x v="14"/>
    </i>
    <i>
      <x v="12"/>
    </i>
    <i>
      <x v="7"/>
    </i>
    <i>
      <x v="19"/>
    </i>
    <i>
      <x/>
    </i>
    <i>
      <x v="3"/>
    </i>
    <i>
      <x v="17"/>
    </i>
    <i>
      <x v="10"/>
    </i>
    <i>
      <x v="1"/>
    </i>
    <i>
      <x v="8"/>
    </i>
    <i>
      <x v="4"/>
    </i>
    <i>
      <x v="5"/>
    </i>
    <i>
      <x v="13"/>
    </i>
    <i>
      <x v="2"/>
    </i>
    <i>
      <x v="11"/>
    </i>
    <i>
      <x v="20"/>
    </i>
    <i>
      <x v="18"/>
    </i>
    <i>
      <x v="9"/>
    </i>
    <i t="grand">
      <x/>
    </i>
  </rowItems>
  <colItems count="1">
    <i/>
  </colItems>
  <pageFields count="1">
    <pageField fld="1" hier="-1"/>
  </pageFields>
  <dataFields count="1">
    <dataField name="Sum of Left over in Storage (In Kg/Packets)" fld="17" baseField="0" baseItem="0"/>
  </dataFields>
  <formats count="18">
    <format dxfId="186">
      <pivotArea type="all" dataOnly="0" outline="0" fieldPosition="0"/>
    </format>
    <format dxfId="185">
      <pivotArea outline="0" collapsedLevelsAreSubtotals="1" fieldPosition="0"/>
    </format>
    <format dxfId="184">
      <pivotArea type="origin" dataOnly="0" labelOnly="1" outline="0" fieldPosition="0"/>
    </format>
    <format dxfId="183">
      <pivotArea field="1" type="button" dataOnly="0" labelOnly="1" outline="0" axis="axisPage" fieldPosition="0"/>
    </format>
    <format dxfId="182">
      <pivotArea type="topRight" dataOnly="0" labelOnly="1" outline="0" fieldPosition="0"/>
    </format>
    <format dxfId="181">
      <pivotArea field="19" type="button" dataOnly="0" labelOnly="1" outline="0"/>
    </format>
    <format dxfId="180">
      <pivotArea dataOnly="0" labelOnly="1" grandRow="1" outline="0" fieldPosition="0"/>
    </format>
    <format dxfId="179">
      <pivotArea dataOnly="0" labelOnly="1" grandCol="1" outline="0" fieldPosition="0"/>
    </format>
    <format dxfId="178">
      <pivotArea type="origin" dataOnly="0" labelOnly="1" outline="0" fieldPosition="0"/>
    </format>
    <format dxfId="177">
      <pivotArea outline="0" fieldPosition="0">
        <references count="1">
          <reference field="2" count="5" selected="0">
            <x v="6"/>
            <x v="12"/>
            <x v="14"/>
            <x v="15"/>
            <x v="16"/>
          </reference>
        </references>
      </pivotArea>
    </format>
    <format dxfId="176">
      <pivotArea field="2" type="button" dataOnly="0" labelOnly="1" outline="0" axis="axisRow" fieldPosition="0"/>
    </format>
    <format dxfId="175">
      <pivotArea type="all" dataOnly="0" outline="0" fieldPosition="0"/>
    </format>
    <format dxfId="174">
      <pivotArea outline="0" collapsedLevelsAreSubtotals="1" fieldPosition="0"/>
    </format>
    <format dxfId="173">
      <pivotArea type="origin" dataOnly="0" labelOnly="1" outline="0" fieldPosition="0"/>
    </format>
    <format dxfId="172">
      <pivotArea field="2" type="button" dataOnly="0" labelOnly="1" outline="0" axis="axisRow" fieldPosition="0"/>
    </format>
    <format dxfId="171">
      <pivotArea dataOnly="0" labelOnly="1" outline="0" fieldPosition="0">
        <references count="1">
          <reference field="2" count="0"/>
        </references>
      </pivotArea>
    </format>
    <format dxfId="170">
      <pivotArea dataOnly="0" labelOnly="1" grandRow="1" outline="0" fieldPosition="0"/>
    </format>
    <format dxfId="169">
      <pivotArea type="topRight" dataOnly="0" labelOnly="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EBC5F4E-1972-42CB-81F3-DAB34900CEE1}" name="PivotTable1" cacheId="2"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B27" firstHeaderRow="1" firstDataRow="1" firstDataCol="1" rowPageCount="1" colPageCount="1"/>
  <pivotFields count="22">
    <pivotField showAll="0"/>
    <pivotField axis="axisRow" showAll="0">
      <items count="8">
        <item x="3"/>
        <item x="5"/>
        <item x="6"/>
        <item x="1"/>
        <item x="4"/>
        <item x="0"/>
        <item x="2"/>
        <item t="default"/>
      </items>
    </pivotField>
    <pivotField showAll="0"/>
    <pivotField axis="axisRow" showAll="0">
      <items count="13">
        <item x="5"/>
        <item x="6"/>
        <item x="3"/>
        <item x="11"/>
        <item x="7"/>
        <item x="1"/>
        <item x="8"/>
        <item x="9"/>
        <item x="0"/>
        <item x="2"/>
        <item x="4"/>
        <item x="10"/>
        <item t="default"/>
      </items>
    </pivotField>
    <pivotField axis="axisPage" showAll="0">
      <items count="22">
        <item x="9"/>
        <item x="11"/>
        <item x="17"/>
        <item x="20"/>
        <item x="4"/>
        <item x="10"/>
        <item x="0"/>
        <item x="1"/>
        <item x="2"/>
        <item x="3"/>
        <item x="14"/>
        <item x="19"/>
        <item x="16"/>
        <item x="5"/>
        <item x="8"/>
        <item x="15"/>
        <item x="13"/>
        <item x="12"/>
        <item x="6"/>
        <item x="18"/>
        <item x="7"/>
        <item t="default"/>
      </items>
    </pivotField>
    <pivotField showAll="0"/>
    <pivotField showAll="0"/>
    <pivotField showAll="0"/>
    <pivotField numFmtId="15" showAll="0"/>
    <pivotField showAll="0"/>
    <pivotField showAll="0"/>
    <pivotField showAll="0"/>
    <pivotField numFmtId="15" showAll="0"/>
    <pivotField numFmtId="1" showAll="0"/>
    <pivotField numFmtId="15" showAll="0"/>
    <pivotField dataField="1" showAll="0"/>
    <pivotField showAll="0"/>
    <pivotField showAll="0"/>
    <pivotField showAll="0"/>
    <pivotField showAll="0"/>
    <pivotField showAll="0"/>
    <pivotField showAll="0"/>
  </pivotFields>
  <rowFields count="2">
    <field x="1"/>
    <field x="3"/>
  </rowFields>
  <rowItems count="24">
    <i>
      <x/>
    </i>
    <i r="1">
      <x v="8"/>
    </i>
    <i>
      <x v="1"/>
    </i>
    <i r="1">
      <x v="8"/>
    </i>
    <i>
      <x v="2"/>
    </i>
    <i r="1">
      <x v="11"/>
    </i>
    <i>
      <x v="3"/>
    </i>
    <i r="1">
      <x v="8"/>
    </i>
    <i>
      <x v="4"/>
    </i>
    <i r="1">
      <x v="8"/>
    </i>
    <i>
      <x v="5"/>
    </i>
    <i r="1">
      <x v="8"/>
    </i>
    <i>
      <x v="6"/>
    </i>
    <i r="1">
      <x/>
    </i>
    <i r="1">
      <x v="1"/>
    </i>
    <i r="1">
      <x v="2"/>
    </i>
    <i r="1">
      <x v="3"/>
    </i>
    <i r="1">
      <x v="4"/>
    </i>
    <i r="1">
      <x v="5"/>
    </i>
    <i r="1">
      <x v="6"/>
    </i>
    <i r="1">
      <x v="7"/>
    </i>
    <i r="1">
      <x v="9"/>
    </i>
    <i r="1">
      <x v="10"/>
    </i>
    <i t="grand">
      <x/>
    </i>
  </rowItems>
  <colItems count="1">
    <i/>
  </colItems>
  <pageFields count="1">
    <pageField fld="4" hier="-1"/>
  </pageFields>
  <dataFields count="1">
    <dataField name="Sum of Sold Volume/_x000a_Quantity " fld="15" baseField="0" baseItem="0"/>
  </dataFields>
  <formats count="15">
    <format dxfId="67">
      <pivotArea type="all" dataOnly="0" outline="0" fieldPosition="0"/>
    </format>
    <format dxfId="66">
      <pivotArea outline="0" collapsedLevelsAreSubtotals="1" fieldPosition="0"/>
    </format>
    <format dxfId="65">
      <pivotArea field="1" type="button" dataOnly="0" labelOnly="1" outline="0" axis="axisRow" fieldPosition="0"/>
    </format>
    <format dxfId="64">
      <pivotArea dataOnly="0" labelOnly="1" fieldPosition="0">
        <references count="1">
          <reference field="1" count="0"/>
        </references>
      </pivotArea>
    </format>
    <format dxfId="63">
      <pivotArea dataOnly="0" labelOnly="1" grandRow="1" outline="0" fieldPosition="0"/>
    </format>
    <format dxfId="62">
      <pivotArea dataOnly="0" labelOnly="1" fieldPosition="0">
        <references count="2">
          <reference field="1" count="1" selected="0">
            <x v="0"/>
          </reference>
          <reference field="3" count="1">
            <x v="8"/>
          </reference>
        </references>
      </pivotArea>
    </format>
    <format dxfId="61">
      <pivotArea dataOnly="0" labelOnly="1" fieldPosition="0">
        <references count="2">
          <reference field="1" count="1" selected="0">
            <x v="1"/>
          </reference>
          <reference field="3" count="1">
            <x v="8"/>
          </reference>
        </references>
      </pivotArea>
    </format>
    <format dxfId="60">
      <pivotArea dataOnly="0" labelOnly="1" fieldPosition="0">
        <references count="2">
          <reference field="1" count="1" selected="0">
            <x v="2"/>
          </reference>
          <reference field="3" count="1">
            <x v="11"/>
          </reference>
        </references>
      </pivotArea>
    </format>
    <format dxfId="59">
      <pivotArea dataOnly="0" labelOnly="1" fieldPosition="0">
        <references count="2">
          <reference field="1" count="1" selected="0">
            <x v="3"/>
          </reference>
          <reference field="3" count="1">
            <x v="8"/>
          </reference>
        </references>
      </pivotArea>
    </format>
    <format dxfId="58">
      <pivotArea dataOnly="0" labelOnly="1" fieldPosition="0">
        <references count="2">
          <reference field="1" count="1" selected="0">
            <x v="4"/>
          </reference>
          <reference field="3" count="1">
            <x v="8"/>
          </reference>
        </references>
      </pivotArea>
    </format>
    <format dxfId="57">
      <pivotArea dataOnly="0" labelOnly="1" fieldPosition="0">
        <references count="2">
          <reference field="1" count="1" selected="0">
            <x v="5"/>
          </reference>
          <reference field="3" count="1">
            <x v="8"/>
          </reference>
        </references>
      </pivotArea>
    </format>
    <format dxfId="56">
      <pivotArea dataOnly="0" labelOnly="1" fieldPosition="0">
        <references count="2">
          <reference field="1" count="1" selected="0">
            <x v="6"/>
          </reference>
          <reference field="3" count="10">
            <x v="0"/>
            <x v="1"/>
            <x v="2"/>
            <x v="3"/>
            <x v="4"/>
            <x v="5"/>
            <x v="6"/>
            <x v="7"/>
            <x v="9"/>
            <x v="10"/>
          </reference>
        </references>
      </pivotArea>
    </format>
    <format dxfId="55">
      <pivotArea dataOnly="0" labelOnly="1" outline="0" axis="axisValues" fieldPosition="0"/>
    </format>
    <format dxfId="54">
      <pivotArea collapsedLevelsAreSubtotals="1" fieldPosition="0">
        <references count="1">
          <reference field="1" count="1">
            <x v="0"/>
          </reference>
        </references>
      </pivotArea>
    </format>
    <format dxfId="53">
      <pivotArea dataOnly="0" labelOnly="1" fieldPosition="0">
        <references count="1">
          <reference field="1"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 cacheId="1" applyNumberFormats="0" applyBorderFormats="0" applyFontFormats="0" applyPatternFormats="0" applyAlignmentFormats="0" applyWidthHeightFormats="1" dataCaption="Values" updatedVersion="7" minRefreshableVersion="3" useAutoFormatting="1" itemPrintTitles="1" createdVersion="7" indent="0" compact="0" compactData="0" multipleFieldFilters="0">
  <location ref="J3:N8" firstHeaderRow="1" firstDataRow="2" firstDataCol="1"/>
  <pivotFields count="3">
    <pivotField axis="axisCol" dataField="1" compact="0" outline="0" showAll="0">
      <items count="4">
        <item x="2"/>
        <item x="0"/>
        <item x="1"/>
        <item t="default"/>
      </items>
    </pivotField>
    <pivotField compact="0" outline="0" showAll="0"/>
    <pivotField axis="axisRow" compact="0" outline="0" showAll="0">
      <items count="4">
        <item x="0"/>
        <item x="1"/>
        <item x="2"/>
        <item t="default"/>
      </items>
    </pivotField>
  </pivotFields>
  <rowFields count="1">
    <field x="2"/>
  </rowFields>
  <rowItems count="4">
    <i>
      <x/>
    </i>
    <i>
      <x v="1"/>
    </i>
    <i>
      <x v="2"/>
    </i>
    <i t="grand">
      <x/>
    </i>
  </rowItems>
  <colFields count="1">
    <field x="0"/>
  </colFields>
  <colItems count="4">
    <i>
      <x/>
    </i>
    <i>
      <x v="1"/>
    </i>
    <i>
      <x v="2"/>
    </i>
    <i t="grand">
      <x/>
    </i>
  </colItems>
  <dataFields count="1">
    <dataField name="Count of Variant" fld="0" subtotal="count" baseField="0" baseItem="0"/>
  </dataFields>
  <formats count="3">
    <format dxfId="52">
      <pivotArea dataOnly="0" labelOnly="1" outline="0" fieldPosition="0">
        <references count="1">
          <reference field="2" count="1">
            <x v="0"/>
          </reference>
        </references>
      </pivotArea>
    </format>
    <format dxfId="51">
      <pivotArea dataOnly="0" labelOnly="1" outline="0" fieldPosition="0">
        <references count="1">
          <reference field="2" count="1">
            <x v="1"/>
          </reference>
        </references>
      </pivotArea>
    </format>
    <format dxfId="50">
      <pivotArea dataOnly="0" labelOnly="1" outline="0" fieldPosition="0">
        <references count="1">
          <reference field="2" count="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 cacheId="1" applyNumberFormats="0" applyBorderFormats="0" applyFontFormats="0" applyPatternFormats="0" applyAlignmentFormats="0" applyWidthHeightFormats="1" dataCaption="Values" updatedVersion="7" minRefreshableVersion="3" useAutoFormatting="1" itemPrintTitles="1" createdVersion="7" indent="0" compact="0" compactData="0" multipleFieldFilters="0">
  <location ref="A2:B6" firstHeaderRow="1" firstDataRow="1" firstDataCol="1"/>
  <pivotFields count="3">
    <pivotField compact="0" outline="0" showAll="0"/>
    <pivotField dataField="1" compact="0" outline="0" showAll="0"/>
    <pivotField axis="axisRow" compact="0" outline="0" showAll="0" sortType="descending">
      <items count="4">
        <item x="0"/>
        <item x="1"/>
        <item x="2"/>
        <item t="default"/>
      </items>
      <autoSortScope>
        <pivotArea dataOnly="0" outline="0" fieldPosition="0">
          <references count="1">
            <reference field="4294967294" count="1" selected="0">
              <x v="0"/>
            </reference>
          </references>
        </pivotArea>
      </autoSortScope>
    </pivotField>
  </pivotFields>
  <rowFields count="1">
    <field x="2"/>
  </rowFields>
  <rowItems count="4">
    <i>
      <x v="2"/>
    </i>
    <i>
      <x v="1"/>
    </i>
    <i>
      <x/>
    </i>
    <i t="grand">
      <x/>
    </i>
  </rowItems>
  <colItems count="1">
    <i/>
  </colItems>
  <dataFields count="1">
    <dataField name="Sum of # of days to expire" fld="1"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mmodity__product_type1" xr10:uid="{8A19FC48-2AF5-457D-9AC9-86E45DA429E8}" sourceName="Commodity/_x000a_product type">
  <extLst>
    <x:ext xmlns:x15="http://schemas.microsoft.com/office/spreadsheetml/2010/11/main" uri="{2F2917AC-EB37-4324-AD4E-5DD8C200BD13}">
      <x15:tableSlicerCache tableId="5" column="2"/>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ss_incurred_due_to_expiry" xr10:uid="{058F7BE6-E862-453D-A9EF-CC740411F183}" sourceName="Loss incurred due to expiry">
  <extLst>
    <x:ext xmlns:x15="http://schemas.microsoft.com/office/spreadsheetml/2010/11/main" uri="{2F2917AC-EB37-4324-AD4E-5DD8C200BD13}">
      <x15:tableSlicerCache tableId="5" column="28"/>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turnable_product" xr10:uid="{3BD68B8F-0310-460C-9AAC-406820C028F3}" sourceName="Returnable product">
  <extLst>
    <x:ext xmlns:x15="http://schemas.microsoft.com/office/spreadsheetml/2010/11/main" uri="{2F2917AC-EB37-4324-AD4E-5DD8C200BD13}">
      <x15:tableSlicerCache tableId="5" column="29"/>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f_yes__Returned_date" xr10:uid="{6C96B417-7C72-44C7-B619-D6A4E1B1654D}" sourceName="If yes, Returned date">
  <extLst>
    <x:ext xmlns:x15="http://schemas.microsoft.com/office/spreadsheetml/2010/11/main" uri="{2F2917AC-EB37-4324-AD4E-5DD8C200BD13}">
      <x15:tableSlicerCache tableId="5" column="24"/>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_return_in_mentioed_days" xr10:uid="{544EBD47-A5F4-4FB8-9D1F-0CE5B817B42D}" sourceName="Product return in mentioed days">
  <extLst>
    <x:ext xmlns:x15="http://schemas.microsoft.com/office/spreadsheetml/2010/11/main" uri="{2F2917AC-EB37-4324-AD4E-5DD8C200BD13}">
      <x15:tableSlicerCache tableId="5" column="2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mmodity__Product__Name1" xr10:uid="{8CB2325F-0BA6-44E1-9ED6-4BE640E5C389}" sourceName="Commodity/_x000a_Product  Name">
  <extLst>
    <x:ext xmlns:x15="http://schemas.microsoft.com/office/spreadsheetml/2010/11/main" uri="{2F2917AC-EB37-4324-AD4E-5DD8C200BD13}">
      <x15:tableSlicerCache tableId="5" column="3"/>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ariety__In_case_of_fertlizer__pesticide_NA" xr10:uid="{56A137CA-7EE3-4627-A5FF-60943D1832D8}" sourceName="Variety (In case of fertlizer/_x000a_pesticide NA)">
  <extLst>
    <x:ext xmlns:x15="http://schemas.microsoft.com/office/spreadsheetml/2010/11/main" uri="{2F2917AC-EB37-4324-AD4E-5DD8C200BD13}">
      <x15:tableSlicerCache tableId="5" column="4"/>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_Code1" xr10:uid="{234749AF-0B99-4465-A0D9-27B49B7F245A}" sourceName="Product Code">
  <extLst>
    <x:ext xmlns:x15="http://schemas.microsoft.com/office/spreadsheetml/2010/11/main" uri="{2F2917AC-EB37-4324-AD4E-5DD8C200BD13}">
      <x15:tableSlicerCache tableId="5" column="5"/>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ason" xr10:uid="{05C2E5A7-6D8F-4E25-AF22-1DDD9E91CD8D}" sourceName="Season">
  <extLst>
    <x:ext xmlns:x15="http://schemas.microsoft.com/office/spreadsheetml/2010/11/main" uri="{2F2917AC-EB37-4324-AD4E-5DD8C200BD13}">
      <x15:tableSlicerCache tableId="5" column="6"/>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armer_Vendor_name1" xr10:uid="{D4A1B2CE-F54F-4B27-99F7-369A18350774}" sourceName="Farmer/Vendor name">
  <extLst>
    <x:ext xmlns:x15="http://schemas.microsoft.com/office/spreadsheetml/2010/11/main" uri="{2F2917AC-EB37-4324-AD4E-5DD8C200BD13}">
      <x15:tableSlicerCache tableId="5" column="12"/>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ys_to_expire_seg" xr10:uid="{4078DA87-6322-4552-A71A-4203E727F4E4}" sourceName="days to expire seg">
  <extLst>
    <x:ext xmlns:x15="http://schemas.microsoft.com/office/spreadsheetml/2010/11/main" uri="{2F2917AC-EB37-4324-AD4E-5DD8C200BD13}">
      <x15:tableSlicerCache tableId="5" column="20"/>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urrent_Stock___वर्तमान_स्टॉक_कि_स्थिति1" xr10:uid="{96FEA390-EE7A-4BD9-B220-270A073F275C}" sourceName="Current Stock _x000a_">
  <extLst>
    <x:ext xmlns:x15="http://schemas.microsoft.com/office/spreadsheetml/2010/11/main" uri="{2F2917AC-EB37-4324-AD4E-5DD8C200BD13}">
      <x15:tableSlicerCache tableId="5" column="25"/>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otential_loss_in_next_30_60_days" xr10:uid="{AA31ADB9-1761-479D-BEF1-B50A05192DE9}" sourceName="Potential loss in next 30-60 days">
  <extLst>
    <x:ext xmlns:x15="http://schemas.microsoft.com/office/spreadsheetml/2010/11/main" uri="{2F2917AC-EB37-4324-AD4E-5DD8C200BD13}">
      <x15:tableSlicerCache tableId="5" column="27"/>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mmodity/_x000a_product type 1" xr10:uid="{8CA5D821-484F-4CDB-B94B-F0C195946FEC}" cache="Slicer_Commodity__product_type1" caption="Commodity/_x000a_product type" style="SlicerStyleLight2" rowHeight="225425"/>
  <slicer name="Commodity/_x000a_Product  Name 1" xr10:uid="{F4CDACD3-BEFE-4E7B-A881-99FE2CE9E9F8}" cache="Slicer_Commodity__Product__Name1" caption="Commodity/_x000a_Product  Name" style="SlicerStyleLight2" rowHeight="225425"/>
  <slicer name="Variety (In case of fertlizer/_x000a_pesticide NA)" xr10:uid="{74E5E0FA-3292-4634-BEE7-33A469351051}" cache="Slicer_Variety__In_case_of_fertlizer__pesticide_NA" caption="Variety (In case of fertlizer/_x000a_pesticide NA)" style="SlicerStyleLight2" rowHeight="225425"/>
  <slicer name="Product Code 1" xr10:uid="{20D9734E-1E94-41DB-A5BE-B071693DFBCE}" cache="Slicer_Product_Code1" caption="Product Code" style="SlicerStyleLight2" rowHeight="225425"/>
  <slicer name="Season" xr10:uid="{F9ACB36B-A639-4E3E-8FCC-DCC0C9947A55}" cache="Slicer_Season" caption="Season" style="SlicerStyleLight2" rowHeight="225425"/>
  <slicer name="Farmer/Vendor name 1" xr10:uid="{3559244A-45EB-4AE5-A1B8-831C8487CC8A}" cache="Slicer_Farmer_Vendor_name1" caption="Farmer/Vendor name" style="SlicerStyleLight2" rowHeight="225425"/>
  <slicer name="days to expire seg" xr10:uid="{99AC9A3A-9948-4BCE-BCA3-BD2EDFC70542}" cache="Slicer_days_to_expire_seg" caption="days to expire seg" style="SlicerStyleLight2" rowHeight="225425"/>
  <slicer name="Current Stock _x000a_(वर्तमान स्टॉक कि स्थिति) 1" xr10:uid="{3E1E1032-A1B3-47DD-A36F-9C82AA8E9526}" cache="Slicer_Current_Stock___वर्तमान_स्टॉक_कि_स्थिति1" caption="Current Stock _x000a_" style="SlicerStyleLight2" rowHeight="225425"/>
  <slicer name="Potential loss in next 30-60 days" xr10:uid="{942C308B-7CE7-4EF6-A569-DD3B979AFE89}" cache="Slicer_Potential_loss_in_next_30_60_days" caption="Potential loss in next 30-60 days" style="SlicerStyleLight2" rowHeight="225425"/>
  <slicer name="Loss incurred due to expiry" xr10:uid="{EB4D28AA-5271-48A7-B8CB-68C4A6DA5F7C}" cache="Slicer_Loss_incurred_due_to_expiry" caption="Loss incurred due to expiry" style="SlicerStyleLight2" rowHeight="225425"/>
  <slicer name="Returnable product" xr10:uid="{E7833BAB-4AF5-4360-950A-81FD103B7DBF}" cache="Slicer_Returnable_product" caption="Returnable product" style="SlicerStyleLight2" rowHeight="225425"/>
  <slicer name="If yes, Returned date" xr10:uid="{113D9849-1E63-4008-B617-70BF9A56E747}" cache="Slicer_If_yes__Returned_date" caption="If yes, Returned date" style="SlicerStyleLight2" rowHeight="225425"/>
  <slicer name="Product return in mentioed days" xr10:uid="{DBA07623-C281-4CC2-9D1F-744AC27A97D9}" cache="Slicer_Product_return_in_mentioed_days" caption="Product return in mentioed days" style="SlicerStyleLight2"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2E258C5-1C63-4C6A-BFE2-082C375CDA2B}" name="Table5" displayName="Table5" ref="A45:AD66" totalsRowShown="0" headerRowDxfId="101" headerRowBorderDxfId="100" tableBorderDxfId="99" totalsRowBorderDxfId="98">
  <autoFilter ref="A45:AD66" xr:uid="{B2E258C5-1C63-4C6A-BFE2-082C375CDA2B}"/>
  <tableColumns count="30">
    <tableColumn id="1" xr3:uid="{46CB0A4D-53B2-40ED-9B60-3FDF52A0A26F}" name="Sl No" dataDxfId="97">
      <calculatedColumnFormula>A45+1</calculatedColumnFormula>
    </tableColumn>
    <tableColumn id="2" xr3:uid="{40710516-4F9A-4B17-AA0C-5C3882A9FA6D}" name="Commodity/_x000a_product type" dataDxfId="96"/>
    <tableColumn id="3" xr3:uid="{53CFEB36-49A0-40A0-A0A0-3E91207208A5}" name="Commodity/_x000a_Product  Name" dataDxfId="95"/>
    <tableColumn id="4" xr3:uid="{962A1892-5EE0-428C-9ECE-9CFE09D2DBFA}" name="Variety (In case of fertlizer/_x000a_pesticide NA)" dataDxfId="94"/>
    <tableColumn id="5" xr3:uid="{734008F4-852E-47CD-A9D0-26D706C36D29}" name="Product Code" dataDxfId="93">
      <calculatedColumnFormula>UPPER(MID(B46,1,2)) &amp; UPPER(MID(C46,1,3)) &amp; TEXT(M46,"DD.M.YY")</calculatedColumnFormula>
    </tableColumn>
    <tableColumn id="6" xr3:uid="{513A03B2-6D78-4948-834B-9F4B155EC3EC}" name="Season" dataDxfId="92"/>
    <tableColumn id="7" xr3:uid="{53B0BCAD-C18F-4DC7-ABF7-5C0A0C964054}" name="Stored Volume_x000a_Quantity" dataDxfId="91"/>
    <tableColumn id="8" xr3:uid="{1276E9FF-2DBF-41A6-A8DA-C0D419EAF9BD}" name="Unit" dataDxfId="90"/>
    <tableColumn id="9" xr3:uid="{14C8FA32-1425-4270-A182-F450404DEBDC}" name="Manufacturing date" dataDxfId="89"/>
    <tableColumn id="10" xr3:uid="{B9C7A07E-0D8B-4A73-8E62-5508CF22E4DD}" name="Expiry date" dataDxfId="88"/>
    <tableColumn id="11" xr3:uid="{28CCC5F4-4345-446C-AB51-0B87979D5F81}" name="Expiry tennure (days)" dataDxfId="87">
      <calculatedColumnFormula>J46-I46</calculatedColumnFormula>
    </tableColumn>
    <tableColumn id="12" xr3:uid="{54D647DF-E2E3-45D8-8D4A-E696D4C14252}" name="Farmer/Vendor name" dataDxfId="86"/>
    <tableColumn id="13" xr3:uid="{0CF2E9DE-E6F5-4A89-97BA-BDB736B972D9}" name="Purchase date" dataDxfId="85"/>
    <tableColumn id="14" xr3:uid="{E02C2EFE-537B-4DEE-9D15-5F533B750DE3}" name="Transition period from date of purchase (in days)" dataDxfId="84"/>
    <tableColumn id="15" xr3:uid="{373CAD22-B051-4BB9-BE17-71FF149EA411}" name="Storage date-FPO" dataDxfId="83"/>
    <tableColumn id="16" xr3:uid="{E4F25B1A-8755-48BB-80C3-485C0CB52E20}" name="Sold Volume/_x000a_Quantity " dataDxfId="82"/>
    <tableColumn id="17" xr3:uid="{3B9EB939-D02D-4ED3-AFA1-B97FE0D18EF7}" name="Unit2" dataDxfId="81"/>
    <tableColumn id="18" xr3:uid="{232372BD-DE50-48F3-A819-17332AB5E101}" name="Left over in Storage (In Kg/Packets)" dataDxfId="80">
      <calculatedColumnFormula>G46-P46</calculatedColumnFormula>
    </tableColumn>
    <tableColumn id="19" xr3:uid="{8E796679-AB23-4AF9-8696-CBF8E7015721}" name="Product will expire in next mentioned days" dataDxfId="79">
      <calculatedColumnFormula>J46-$B$30</calculatedColumnFormula>
    </tableColumn>
    <tableColumn id="20" xr3:uid="{5820AF72-312F-42F6-887A-C46D63B59800}" name="days to expire seg" dataDxfId="78">
      <calculatedColumnFormula>IF(S46&lt;30,"&lt;30 ",IF(S46&lt;45,"31-45",IF(S46&lt;60,"46-60","&gt;60")))</calculatedColumnFormula>
    </tableColumn>
    <tableColumn id="27" xr3:uid="{04084E45-FE60-478F-9DC6-13965369BCF7}" name="Potential loss in next 30-60 days" dataDxfId="77">
      <calculatedColumnFormula>IF(AND(S46&gt;=30,S46&lt;=60),X46,0)</calculatedColumnFormula>
    </tableColumn>
    <tableColumn id="28" xr3:uid="{9CC7D967-42E5-4E29-9A9E-E39E539906B1}" name="Loss incurred due to expiry" dataDxfId="76">
      <calculatedColumnFormula>IF(S46&lt;0,X46,0)</calculatedColumnFormula>
    </tableColumn>
    <tableColumn id="22" xr3:uid="{27B65B58-D8BF-4525-9D1A-FA8D80356DBC}" name="Unit price(dummy data used for calculation)" dataDxfId="75"/>
    <tableColumn id="23" xr3:uid="{4E71FFAD-37C5-418A-8182-3DC0EADEFB64}" name="Left over product value (INR)" dataDxfId="74">
      <calculatedColumnFormula>R46*W46</calculatedColumnFormula>
    </tableColumn>
    <tableColumn id="29" xr3:uid="{6587DB40-E259-46E4-BAFB-3A6E6F0CA7B1}" name="Returnable product" dataDxfId="73"/>
    <tableColumn id="24" xr3:uid="{4500CB9D-3334-4671-9B56-EE4E49CECA0C}" name="If yes, Returned date" dataDxfId="72"/>
    <tableColumn id="21" xr3:uid="{1E67229F-2022-4B46-969B-5B6C4E89C1D2}" name="Product return in mentioed days" dataDxfId="71">
      <calculatedColumnFormula>Table5[[#This Row],[If yes, Returned date]]-$B$30</calculatedColumnFormula>
    </tableColumn>
    <tableColumn id="30" xr3:uid="{71AD9109-B016-4725-9F9B-B997B6EF8FB9}" name="days to return range" dataDxfId="70">
      <calculatedColumnFormula>IF(AA46&lt;30,"&lt;30 ",IF(AA46&lt;45,"31-45",IF(AA46&lt;60,"46-60","&gt;60")))</calculatedColumnFormula>
    </tableColumn>
    <tableColumn id="25" xr3:uid="{9279775C-DF4A-424C-8543-443178563DBF}" name="Current Stock _x000a_" dataDxfId="69">
      <calculatedColumnFormula>IF(R46=0,"Finished","Available")</calculatedColumnFormula>
    </tableColumn>
    <tableColumn id="26" xr3:uid="{09B6F478-45A3-4B2D-B65C-C4A7056914C4}" name="(वर्तमान स्टॉक कि स्थिति)" dataDxfId="68">
      <calculatedColumnFormula>IF(R46=0,"स्टॉक समाप्त हे","स्टॉक उपलब्ध हे")</calculatedColumnFormula>
    </tableColumn>
  </tableColumns>
  <tableStyleInfo name="TableStyleLight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mailto:umesh.soni15@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F48F4-78F0-4E8D-8D96-B21D993907AE}">
  <dimension ref="A1:U52"/>
  <sheetViews>
    <sheetView showGridLines="0" topLeftCell="A4" workbookViewId="0">
      <selection activeCell="C19" sqref="C19"/>
    </sheetView>
  </sheetViews>
  <sheetFormatPr defaultRowHeight="12.75" x14ac:dyDescent="0.2"/>
  <cols>
    <col min="1" max="1" width="25.140625" style="84" customWidth="1"/>
    <col min="2" max="2" width="16.28515625" style="84" customWidth="1"/>
    <col min="3" max="3" width="18.5703125" style="84" customWidth="1"/>
    <col min="4" max="4" width="5.140625" style="84" bestFit="1" customWidth="1"/>
    <col min="5" max="5" width="9.42578125" style="84" customWidth="1"/>
    <col min="6" max="6" width="8" style="84" bestFit="1" customWidth="1"/>
    <col min="7" max="7" width="11" style="84" customWidth="1"/>
    <col min="8" max="8" width="12.140625" style="84" bestFit="1" customWidth="1"/>
    <col min="9" max="9" width="10" style="84" bestFit="1" customWidth="1"/>
    <col min="10" max="10" width="11.5703125" style="84" bestFit="1" customWidth="1"/>
    <col min="11" max="11" width="8" style="84" customWidth="1"/>
    <col min="12" max="12" width="23.7109375" style="84" bestFit="1" customWidth="1"/>
    <col min="13" max="13" width="12.7109375" style="84" customWidth="1"/>
    <col min="14" max="14" width="7.28515625" style="84" customWidth="1"/>
    <col min="15" max="15" width="6.85546875" style="84" customWidth="1"/>
    <col min="16" max="16" width="8.140625" style="84" bestFit="1" customWidth="1"/>
    <col min="17" max="18" width="8" style="84" bestFit="1" customWidth="1"/>
    <col min="19" max="19" width="12.140625" style="84" bestFit="1" customWidth="1"/>
    <col min="20" max="20" width="10" style="84" bestFit="1" customWidth="1"/>
    <col min="21" max="16384" width="9.140625" style="84"/>
  </cols>
  <sheetData>
    <row r="1" spans="1:21" ht="52.5" customHeight="1" thickBot="1" x14ac:dyDescent="0.25">
      <c r="A1" s="191"/>
      <c r="B1" s="191"/>
      <c r="C1" s="191"/>
      <c r="D1" s="191"/>
      <c r="E1" s="191"/>
      <c r="F1" s="191"/>
      <c r="G1" s="191"/>
      <c r="H1" s="84" t="s">
        <v>547</v>
      </c>
    </row>
    <row r="2" spans="1:21" ht="22.5" customHeight="1" x14ac:dyDescent="0.2">
      <c r="A2" s="188" t="s">
        <v>543</v>
      </c>
      <c r="B2" s="189"/>
      <c r="C2" s="190"/>
    </row>
    <row r="3" spans="1:21" ht="60" customHeight="1" x14ac:dyDescent="0.2">
      <c r="A3" s="178" t="s">
        <v>520</v>
      </c>
      <c r="B3" s="154" t="s">
        <v>521</v>
      </c>
      <c r="C3" s="179" t="s">
        <v>534</v>
      </c>
      <c r="F3" s="84" t="s">
        <v>461</v>
      </c>
    </row>
    <row r="4" spans="1:21" ht="19.5" thickBot="1" x14ac:dyDescent="0.35">
      <c r="A4" s="180">
        <f ca="1">SUM(Table5[Potential loss in next 30-60 days])</f>
        <v>0</v>
      </c>
      <c r="B4" s="181">
        <f ca="1">SUM(Table5[Loss incurred due to expiry])</f>
        <v>9346.5</v>
      </c>
      <c r="C4" s="182">
        <f>SUM(Table5[Left over product value (INR)])</f>
        <v>9346.5</v>
      </c>
    </row>
    <row r="5" spans="1:21" ht="13.5" thickBot="1" x14ac:dyDescent="0.25"/>
    <row r="6" spans="1:21" ht="23.25" customHeight="1" x14ac:dyDescent="0.2">
      <c r="L6" s="192" t="s">
        <v>546</v>
      </c>
      <c r="M6" s="196"/>
      <c r="N6" s="196"/>
      <c r="O6" s="196"/>
      <c r="P6" s="196"/>
      <c r="Q6" s="196"/>
      <c r="R6" s="196"/>
      <c r="S6" s="196"/>
      <c r="T6" s="193"/>
    </row>
    <row r="7" spans="1:21" ht="15.75" thickBot="1" x14ac:dyDescent="0.3">
      <c r="L7" s="167" t="s">
        <v>29</v>
      </c>
      <c r="M7" s="2" t="s">
        <v>505</v>
      </c>
      <c r="N7"/>
      <c r="T7" s="157"/>
    </row>
    <row r="8" spans="1:21" ht="27" customHeight="1" x14ac:dyDescent="0.25">
      <c r="A8" s="192" t="s">
        <v>545</v>
      </c>
      <c r="B8" s="196"/>
      <c r="C8" s="196"/>
      <c r="D8" s="196"/>
      <c r="E8" s="196"/>
      <c r="F8" s="196"/>
      <c r="G8" s="196"/>
      <c r="H8" s="196"/>
      <c r="I8" s="193"/>
      <c r="L8" s="168"/>
      <c r="M8"/>
      <c r="N8"/>
      <c r="T8" s="157"/>
    </row>
    <row r="9" spans="1:21" ht="26.25" x14ac:dyDescent="0.25">
      <c r="A9" s="155" t="s">
        <v>526</v>
      </c>
      <c r="B9" s="156" t="s">
        <v>527</v>
      </c>
      <c r="I9" s="157"/>
      <c r="L9" s="169" t="s">
        <v>538</v>
      </c>
      <c r="M9" s="170" t="s">
        <v>527</v>
      </c>
      <c r="N9" s="2"/>
      <c r="O9" s="2"/>
      <c r="P9" s="2"/>
      <c r="Q9" s="2"/>
      <c r="R9" s="2"/>
      <c r="S9" s="2"/>
      <c r="T9" s="171"/>
      <c r="U9" s="6"/>
    </row>
    <row r="10" spans="1:21" s="147" customFormat="1" ht="51" x14ac:dyDescent="0.25">
      <c r="A10" s="158" t="s">
        <v>540</v>
      </c>
      <c r="B10" s="147" t="s">
        <v>443</v>
      </c>
      <c r="C10" s="147" t="s">
        <v>416</v>
      </c>
      <c r="D10" s="147" t="s">
        <v>469</v>
      </c>
      <c r="E10" s="147" t="s">
        <v>480</v>
      </c>
      <c r="F10" s="147" t="s">
        <v>464</v>
      </c>
      <c r="G10" s="147" t="s">
        <v>267</v>
      </c>
      <c r="H10" s="147" t="s">
        <v>542</v>
      </c>
      <c r="I10" s="159" t="s">
        <v>51</v>
      </c>
      <c r="K10" s="81"/>
      <c r="L10" s="172" t="s">
        <v>541</v>
      </c>
      <c r="M10" s="5" t="s">
        <v>443</v>
      </c>
      <c r="N10" s="5" t="s">
        <v>416</v>
      </c>
      <c r="O10" s="5" t="s">
        <v>469</v>
      </c>
      <c r="P10" s="5" t="s">
        <v>480</v>
      </c>
      <c r="Q10" s="5" t="s">
        <v>464</v>
      </c>
      <c r="R10" s="5" t="s">
        <v>267</v>
      </c>
      <c r="S10" s="5" t="s">
        <v>542</v>
      </c>
      <c r="T10" s="173" t="s">
        <v>51</v>
      </c>
      <c r="U10" s="5"/>
    </row>
    <row r="11" spans="1:21" ht="15" x14ac:dyDescent="0.25">
      <c r="A11" s="160" t="s">
        <v>522</v>
      </c>
      <c r="B11" s="84">
        <v>1</v>
      </c>
      <c r="C11" s="84">
        <v>1</v>
      </c>
      <c r="D11" s="84">
        <v>1</v>
      </c>
      <c r="F11" s="84">
        <v>1</v>
      </c>
      <c r="G11" s="84">
        <v>7</v>
      </c>
      <c r="I11" s="157">
        <v>11</v>
      </c>
      <c r="K11" s="152"/>
      <c r="L11" s="174" t="s">
        <v>522</v>
      </c>
      <c r="M11" s="2"/>
      <c r="N11" s="2"/>
      <c r="O11" s="2"/>
      <c r="P11" s="2"/>
      <c r="Q11" s="2">
        <v>1</v>
      </c>
      <c r="R11" s="2"/>
      <c r="S11" s="2"/>
      <c r="T11" s="171">
        <v>1</v>
      </c>
      <c r="U11" s="6"/>
    </row>
    <row r="12" spans="1:21" ht="15" x14ac:dyDescent="0.25">
      <c r="A12" s="161" t="s">
        <v>524</v>
      </c>
      <c r="F12" s="84">
        <v>3</v>
      </c>
      <c r="G12" s="84">
        <v>1</v>
      </c>
      <c r="I12" s="157">
        <v>4</v>
      </c>
      <c r="K12" s="152"/>
      <c r="L12" s="174" t="s">
        <v>523</v>
      </c>
      <c r="M12" s="2"/>
      <c r="N12" s="2"/>
      <c r="O12" s="2"/>
      <c r="P12" s="2"/>
      <c r="Q12" s="2">
        <v>2</v>
      </c>
      <c r="R12" s="2"/>
      <c r="S12" s="2"/>
      <c r="T12" s="171">
        <v>2</v>
      </c>
      <c r="U12" s="6"/>
    </row>
    <row r="13" spans="1:21" ht="15" x14ac:dyDescent="0.25">
      <c r="A13" s="162" t="s">
        <v>525</v>
      </c>
      <c r="G13" s="84">
        <v>1</v>
      </c>
      <c r="I13" s="157">
        <v>1</v>
      </c>
      <c r="K13" s="152"/>
      <c r="L13" s="174" t="s">
        <v>525</v>
      </c>
      <c r="M13" s="2"/>
      <c r="N13" s="2"/>
      <c r="O13" s="2"/>
      <c r="P13" s="2"/>
      <c r="Q13" s="2">
        <v>1</v>
      </c>
      <c r="R13" s="2"/>
      <c r="S13" s="2"/>
      <c r="T13" s="171">
        <v>1</v>
      </c>
      <c r="U13" s="6"/>
    </row>
    <row r="14" spans="1:21" ht="15" x14ac:dyDescent="0.25">
      <c r="A14" s="163" t="s">
        <v>523</v>
      </c>
      <c r="D14" s="84">
        <v>1</v>
      </c>
      <c r="E14" s="84">
        <v>1</v>
      </c>
      <c r="G14" s="84">
        <v>2</v>
      </c>
      <c r="H14" s="84">
        <v>1</v>
      </c>
      <c r="I14" s="157">
        <v>5</v>
      </c>
      <c r="K14" s="152"/>
      <c r="L14" s="174" t="s">
        <v>539</v>
      </c>
      <c r="M14" s="2">
        <v>1</v>
      </c>
      <c r="N14" s="2">
        <v>1</v>
      </c>
      <c r="O14" s="2">
        <v>2</v>
      </c>
      <c r="P14" s="2">
        <v>1</v>
      </c>
      <c r="Q14" s="2"/>
      <c r="R14" s="2">
        <v>11</v>
      </c>
      <c r="S14" s="2">
        <v>1</v>
      </c>
      <c r="T14" s="171">
        <v>17</v>
      </c>
      <c r="U14" s="6"/>
    </row>
    <row r="15" spans="1:21" ht="15.75" thickBot="1" x14ac:dyDescent="0.3">
      <c r="A15" s="164" t="s">
        <v>51</v>
      </c>
      <c r="B15" s="165">
        <v>1</v>
      </c>
      <c r="C15" s="165">
        <v>1</v>
      </c>
      <c r="D15" s="165">
        <v>2</v>
      </c>
      <c r="E15" s="165">
        <v>1</v>
      </c>
      <c r="F15" s="165">
        <v>4</v>
      </c>
      <c r="G15" s="165">
        <v>11</v>
      </c>
      <c r="H15" s="165">
        <v>1</v>
      </c>
      <c r="I15" s="166">
        <v>21</v>
      </c>
      <c r="L15" s="175" t="s">
        <v>51</v>
      </c>
      <c r="M15" s="176">
        <v>1</v>
      </c>
      <c r="N15" s="176">
        <v>1</v>
      </c>
      <c r="O15" s="176">
        <v>2</v>
      </c>
      <c r="P15" s="176">
        <v>1</v>
      </c>
      <c r="Q15" s="176">
        <v>4</v>
      </c>
      <c r="R15" s="176">
        <v>11</v>
      </c>
      <c r="S15" s="176">
        <v>1</v>
      </c>
      <c r="T15" s="177">
        <v>21</v>
      </c>
    </row>
    <row r="16" spans="1:21" ht="15" x14ac:dyDescent="0.25">
      <c r="L16"/>
      <c r="M16"/>
      <c r="N16"/>
    </row>
    <row r="17" spans="1:14" ht="15.75" thickBot="1" x14ac:dyDescent="0.3">
      <c r="L17"/>
      <c r="M17"/>
      <c r="N17"/>
    </row>
    <row r="18" spans="1:14" ht="15" x14ac:dyDescent="0.25">
      <c r="A18" s="192" t="s">
        <v>544</v>
      </c>
      <c r="B18" s="193"/>
      <c r="L18"/>
      <c r="M18"/>
      <c r="N18"/>
    </row>
    <row r="19" spans="1:14" ht="15" x14ac:dyDescent="0.25">
      <c r="A19" s="194"/>
      <c r="B19" s="195"/>
      <c r="L19"/>
      <c r="M19"/>
      <c r="N19"/>
    </row>
    <row r="20" spans="1:14" ht="15" x14ac:dyDescent="0.25">
      <c r="A20" s="183" t="s">
        <v>5</v>
      </c>
      <c r="B20" s="157" t="s">
        <v>505</v>
      </c>
      <c r="L20"/>
      <c r="M20"/>
      <c r="N20"/>
    </row>
    <row r="21" spans="1:14" ht="15" x14ac:dyDescent="0.25">
      <c r="A21" s="184"/>
      <c r="B21" s="157"/>
      <c r="L21"/>
      <c r="M21"/>
      <c r="N21"/>
    </row>
    <row r="22" spans="1:14" ht="26.25" x14ac:dyDescent="0.25">
      <c r="A22" s="155" t="s">
        <v>529</v>
      </c>
      <c r="B22" s="157"/>
      <c r="C22"/>
      <c r="D22"/>
      <c r="E22"/>
      <c r="F22"/>
      <c r="G22"/>
      <c r="H22"/>
      <c r="I22"/>
      <c r="L22"/>
      <c r="M22"/>
      <c r="N22"/>
    </row>
    <row r="23" spans="1:14" ht="50.25" customHeight="1" x14ac:dyDescent="0.25">
      <c r="A23" s="185" t="s">
        <v>6</v>
      </c>
      <c r="B23" s="157" t="s">
        <v>528</v>
      </c>
      <c r="C23"/>
      <c r="D23"/>
      <c r="E23"/>
      <c r="F23"/>
      <c r="L23"/>
      <c r="M23"/>
      <c r="N23"/>
    </row>
    <row r="24" spans="1:14" ht="15" x14ac:dyDescent="0.25">
      <c r="A24" s="184" t="s">
        <v>465</v>
      </c>
      <c r="B24" s="186">
        <v>197.75</v>
      </c>
      <c r="C24"/>
      <c r="D24"/>
      <c r="E24"/>
      <c r="F24"/>
      <c r="L24"/>
      <c r="M24"/>
      <c r="N24"/>
    </row>
    <row r="25" spans="1:14" ht="15" x14ac:dyDescent="0.25">
      <c r="A25" s="184" t="s">
        <v>482</v>
      </c>
      <c r="B25" s="186">
        <v>178</v>
      </c>
      <c r="C25"/>
      <c r="D25"/>
      <c r="E25"/>
      <c r="F25"/>
      <c r="G25"/>
      <c r="H25"/>
      <c r="I25"/>
      <c r="L25"/>
      <c r="M25"/>
      <c r="N25"/>
    </row>
    <row r="26" spans="1:14" ht="15" x14ac:dyDescent="0.25">
      <c r="A26" s="184" t="s">
        <v>468</v>
      </c>
      <c r="B26" s="186">
        <v>172.5</v>
      </c>
      <c r="C26"/>
      <c r="D26"/>
      <c r="E26"/>
      <c r="F26"/>
      <c r="G26"/>
      <c r="H26"/>
      <c r="I26"/>
      <c r="L26"/>
      <c r="M26"/>
      <c r="N26"/>
    </row>
    <row r="27" spans="1:14" ht="15" x14ac:dyDescent="0.25">
      <c r="A27" s="184" t="s">
        <v>466</v>
      </c>
      <c r="B27" s="186">
        <v>131</v>
      </c>
      <c r="C27"/>
      <c r="D27"/>
      <c r="E27"/>
      <c r="F27"/>
      <c r="G27"/>
      <c r="H27"/>
      <c r="I27"/>
      <c r="L27"/>
      <c r="M27"/>
      <c r="N27"/>
    </row>
    <row r="28" spans="1:14" ht="15" x14ac:dyDescent="0.25">
      <c r="A28" s="184" t="s">
        <v>481</v>
      </c>
      <c r="B28" s="186">
        <v>61</v>
      </c>
      <c r="C28"/>
      <c r="D28"/>
      <c r="E28"/>
      <c r="F28"/>
      <c r="G28"/>
      <c r="H28"/>
      <c r="I28"/>
      <c r="L28"/>
    </row>
    <row r="29" spans="1:14" ht="15" x14ac:dyDescent="0.25">
      <c r="A29" s="184" t="s">
        <v>485</v>
      </c>
      <c r="B29" s="157">
        <v>50</v>
      </c>
      <c r="C29"/>
      <c r="D29"/>
      <c r="E29"/>
      <c r="F29"/>
      <c r="G29"/>
      <c r="H29"/>
      <c r="I29"/>
      <c r="L29"/>
    </row>
    <row r="30" spans="1:14" ht="15" x14ac:dyDescent="0.25">
      <c r="A30" s="184" t="s">
        <v>479</v>
      </c>
      <c r="B30" s="157">
        <v>34</v>
      </c>
      <c r="C30"/>
      <c r="D30"/>
      <c r="E30"/>
      <c r="F30"/>
      <c r="G30"/>
      <c r="H30"/>
      <c r="I30"/>
    </row>
    <row r="31" spans="1:14" ht="15" x14ac:dyDescent="0.25">
      <c r="A31" s="184" t="s">
        <v>486</v>
      </c>
      <c r="B31" s="157">
        <v>30</v>
      </c>
      <c r="C31"/>
      <c r="D31"/>
      <c r="E31"/>
      <c r="F31"/>
      <c r="G31"/>
      <c r="H31"/>
      <c r="I31"/>
    </row>
    <row r="32" spans="1:14" ht="15" x14ac:dyDescent="0.25">
      <c r="A32" s="184" t="s">
        <v>471</v>
      </c>
      <c r="B32" s="157">
        <v>15</v>
      </c>
      <c r="C32"/>
      <c r="D32"/>
      <c r="E32"/>
      <c r="F32"/>
      <c r="G32"/>
      <c r="H32"/>
      <c r="I32"/>
    </row>
    <row r="33" spans="1:9" ht="15" x14ac:dyDescent="0.25">
      <c r="A33" s="184" t="s">
        <v>467</v>
      </c>
      <c r="B33" s="157">
        <v>12.5</v>
      </c>
      <c r="C33"/>
      <c r="D33"/>
      <c r="E33"/>
      <c r="F33"/>
      <c r="G33"/>
      <c r="H33"/>
      <c r="I33"/>
    </row>
    <row r="34" spans="1:9" ht="15" x14ac:dyDescent="0.25">
      <c r="A34" s="184" t="s">
        <v>483</v>
      </c>
      <c r="B34" s="157">
        <v>11</v>
      </c>
      <c r="C34"/>
      <c r="D34"/>
      <c r="E34"/>
      <c r="F34"/>
      <c r="G34"/>
      <c r="H34"/>
      <c r="I34"/>
    </row>
    <row r="35" spans="1:9" ht="15" x14ac:dyDescent="0.25">
      <c r="A35" s="184" t="s">
        <v>495</v>
      </c>
      <c r="B35" s="157">
        <v>9</v>
      </c>
      <c r="C35"/>
      <c r="D35"/>
      <c r="E35"/>
      <c r="F35"/>
      <c r="G35"/>
      <c r="H35"/>
      <c r="I35"/>
    </row>
    <row r="36" spans="1:9" ht="15" x14ac:dyDescent="0.25">
      <c r="A36" s="184" t="s">
        <v>496</v>
      </c>
      <c r="B36" s="157">
        <v>7</v>
      </c>
      <c r="C36"/>
      <c r="D36"/>
      <c r="E36"/>
      <c r="F36"/>
      <c r="G36"/>
      <c r="H36"/>
      <c r="I36"/>
    </row>
    <row r="37" spans="1:9" ht="15" x14ac:dyDescent="0.25">
      <c r="A37" s="184" t="s">
        <v>476</v>
      </c>
      <c r="B37" s="157">
        <v>6</v>
      </c>
      <c r="C37"/>
      <c r="D37"/>
      <c r="E37"/>
      <c r="F37"/>
      <c r="G37"/>
      <c r="H37"/>
      <c r="I37"/>
    </row>
    <row r="38" spans="1:9" ht="15" x14ac:dyDescent="0.25">
      <c r="A38" s="184" t="s">
        <v>488</v>
      </c>
      <c r="B38" s="157">
        <v>5.9</v>
      </c>
      <c r="C38"/>
      <c r="D38"/>
      <c r="E38"/>
      <c r="F38"/>
      <c r="G38"/>
      <c r="H38"/>
      <c r="I38"/>
    </row>
    <row r="39" spans="1:9" ht="15" x14ac:dyDescent="0.25">
      <c r="A39" s="184" t="s">
        <v>473</v>
      </c>
      <c r="B39" s="157">
        <v>4</v>
      </c>
      <c r="C39"/>
      <c r="D39"/>
      <c r="E39"/>
      <c r="F39"/>
      <c r="G39"/>
      <c r="H39"/>
      <c r="I39"/>
    </row>
    <row r="40" spans="1:9" ht="15" x14ac:dyDescent="0.25">
      <c r="A40" s="184" t="s">
        <v>489</v>
      </c>
      <c r="B40" s="157">
        <v>4</v>
      </c>
      <c r="C40"/>
      <c r="D40"/>
      <c r="E40"/>
      <c r="F40"/>
      <c r="G40"/>
      <c r="H40"/>
      <c r="I40"/>
    </row>
    <row r="41" spans="1:9" ht="15" x14ac:dyDescent="0.25">
      <c r="A41" s="184" t="s">
        <v>492</v>
      </c>
      <c r="B41" s="157">
        <v>3</v>
      </c>
      <c r="C41"/>
      <c r="D41"/>
      <c r="E41"/>
      <c r="F41"/>
      <c r="G41"/>
      <c r="H41"/>
      <c r="I41"/>
    </row>
    <row r="42" spans="1:9" ht="15" x14ac:dyDescent="0.25">
      <c r="A42" s="184" t="s">
        <v>475</v>
      </c>
      <c r="B42" s="157">
        <v>2</v>
      </c>
      <c r="C42"/>
      <c r="D42"/>
      <c r="E42"/>
      <c r="F42"/>
      <c r="G42"/>
      <c r="H42"/>
      <c r="I42"/>
    </row>
    <row r="43" spans="1:9" ht="15" x14ac:dyDescent="0.25">
      <c r="A43" s="184" t="s">
        <v>493</v>
      </c>
      <c r="B43" s="157">
        <v>1</v>
      </c>
      <c r="C43"/>
      <c r="D43"/>
      <c r="E43"/>
      <c r="F43"/>
      <c r="G43"/>
      <c r="H43"/>
      <c r="I43"/>
    </row>
    <row r="44" spans="1:9" ht="15" x14ac:dyDescent="0.25">
      <c r="A44" s="184" t="s">
        <v>470</v>
      </c>
      <c r="B44" s="157">
        <v>0</v>
      </c>
      <c r="C44"/>
      <c r="D44"/>
      <c r="E44"/>
      <c r="F44"/>
      <c r="G44"/>
      <c r="H44"/>
      <c r="I44"/>
    </row>
    <row r="45" spans="1:9" ht="15.75" thickBot="1" x14ac:dyDescent="0.3">
      <c r="A45" s="187" t="s">
        <v>51</v>
      </c>
      <c r="B45" s="166">
        <v>934.65</v>
      </c>
      <c r="C45"/>
      <c r="D45"/>
      <c r="E45"/>
      <c r="F45"/>
      <c r="G45"/>
      <c r="H45"/>
      <c r="I45"/>
    </row>
    <row r="46" spans="1:9" ht="15" x14ac:dyDescent="0.25">
      <c r="A46"/>
      <c r="B46"/>
      <c r="C46"/>
    </row>
    <row r="47" spans="1:9" ht="15" x14ac:dyDescent="0.25">
      <c r="A47"/>
      <c r="B47"/>
      <c r="C47"/>
    </row>
    <row r="48" spans="1:9" ht="15" x14ac:dyDescent="0.25">
      <c r="A48"/>
      <c r="B48"/>
      <c r="C48"/>
    </row>
    <row r="49" spans="1:3" ht="15" x14ac:dyDescent="0.25">
      <c r="A49"/>
      <c r="B49"/>
      <c r="C49"/>
    </row>
    <row r="50" spans="1:3" ht="15" x14ac:dyDescent="0.25">
      <c r="A50"/>
      <c r="B50"/>
      <c r="C50"/>
    </row>
    <row r="51" spans="1:3" ht="15" x14ac:dyDescent="0.25">
      <c r="A51"/>
      <c r="B51"/>
      <c r="C51"/>
    </row>
    <row r="52" spans="1:3" ht="15" x14ac:dyDescent="0.25">
      <c r="A52"/>
      <c r="B52"/>
      <c r="C52"/>
    </row>
  </sheetData>
  <mergeCells count="5">
    <mergeCell ref="A2:C2"/>
    <mergeCell ref="A1:G1"/>
    <mergeCell ref="A18:B19"/>
    <mergeCell ref="A8:I8"/>
    <mergeCell ref="L6:T6"/>
  </mergeCells>
  <pageMargins left="0.7" right="0.7" top="0.75" bottom="0.75" header="0.3" footer="0.3"/>
  <pageSetup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1"/>
  <sheetViews>
    <sheetView workbookViewId="0">
      <selection activeCell="L1" sqref="L1"/>
    </sheetView>
  </sheetViews>
  <sheetFormatPr defaultRowHeight="15" x14ac:dyDescent="0.25"/>
  <cols>
    <col min="1" max="1" width="7.140625" customWidth="1"/>
    <col min="2" max="2" width="17.28515625" customWidth="1"/>
    <col min="3" max="3" width="22.140625" customWidth="1"/>
    <col min="4" max="4" width="9.28515625" customWidth="1"/>
    <col min="5" max="5" width="13.7109375" customWidth="1"/>
    <col min="6" max="6" width="14.5703125" customWidth="1"/>
    <col min="7" max="7" width="13.28515625" customWidth="1"/>
    <col min="8" max="8" width="12.28515625" customWidth="1"/>
    <col min="9" max="9" width="14.28515625" customWidth="1"/>
    <col min="10" max="10" width="13" customWidth="1"/>
    <col min="12" max="12" width="13.42578125" customWidth="1"/>
    <col min="13" max="13" width="14.7109375" customWidth="1"/>
  </cols>
  <sheetData>
    <row r="1" spans="1:13" ht="43.5" customHeight="1" x14ac:dyDescent="0.25">
      <c r="A1" s="7" t="s">
        <v>4</v>
      </c>
      <c r="B1" s="7" t="s">
        <v>62</v>
      </c>
      <c r="C1" s="7" t="s">
        <v>63</v>
      </c>
      <c r="D1" s="7" t="s">
        <v>8</v>
      </c>
      <c r="E1" s="7" t="s">
        <v>64</v>
      </c>
      <c r="F1" s="7" t="s">
        <v>65</v>
      </c>
      <c r="G1" s="7" t="s">
        <v>66</v>
      </c>
      <c r="H1" s="7" t="s">
        <v>67</v>
      </c>
      <c r="I1" s="7" t="s">
        <v>68</v>
      </c>
      <c r="J1" s="7" t="s">
        <v>69</v>
      </c>
      <c r="K1" s="7" t="s">
        <v>24</v>
      </c>
      <c r="L1" s="7" t="s">
        <v>70</v>
      </c>
      <c r="M1" s="7" t="s">
        <v>71</v>
      </c>
    </row>
    <row r="2" spans="1:13" x14ac:dyDescent="0.25">
      <c r="A2" s="3">
        <v>1</v>
      </c>
      <c r="C2" s="5" t="s">
        <v>32</v>
      </c>
      <c r="D2" s="3"/>
      <c r="E2" s="6">
        <v>20</v>
      </c>
      <c r="F2" s="4">
        <v>44630</v>
      </c>
      <c r="G2" s="3">
        <v>7</v>
      </c>
      <c r="H2" s="4">
        <f>F2+G2</f>
        <v>44637</v>
      </c>
      <c r="I2" s="6">
        <v>12</v>
      </c>
      <c r="J2" s="4">
        <v>44645</v>
      </c>
      <c r="K2" s="3">
        <f>J2-F2</f>
        <v>15</v>
      </c>
      <c r="L2" s="23">
        <f>E2-I2</f>
        <v>8</v>
      </c>
    </row>
    <row r="3" spans="1:13" x14ac:dyDescent="0.25">
      <c r="A3" s="3">
        <f>A2+1</f>
        <v>2</v>
      </c>
      <c r="C3" s="5" t="s">
        <v>32</v>
      </c>
      <c r="D3" s="3"/>
      <c r="K3" s="3">
        <f t="shared" ref="K3:K21" si="0">J3-F3</f>
        <v>0</v>
      </c>
      <c r="L3" s="23">
        <f t="shared" ref="L3:L21" si="1">E3-I3</f>
        <v>0</v>
      </c>
    </row>
    <row r="4" spans="1:13" x14ac:dyDescent="0.25">
      <c r="A4" s="3">
        <f t="shared" ref="A4:A20" si="2">A3+1</f>
        <v>3</v>
      </c>
      <c r="C4" s="5" t="s">
        <v>32</v>
      </c>
      <c r="D4" s="3"/>
      <c r="K4" s="3">
        <f t="shared" si="0"/>
        <v>0</v>
      </c>
      <c r="L4" s="23">
        <f t="shared" si="1"/>
        <v>0</v>
      </c>
    </row>
    <row r="5" spans="1:13" x14ac:dyDescent="0.25">
      <c r="A5" s="3">
        <f t="shared" si="2"/>
        <v>4</v>
      </c>
      <c r="C5" s="5" t="s">
        <v>32</v>
      </c>
      <c r="D5" s="3"/>
      <c r="K5" s="3">
        <f t="shared" si="0"/>
        <v>0</v>
      </c>
      <c r="L5" s="23">
        <f t="shared" si="1"/>
        <v>0</v>
      </c>
    </row>
    <row r="6" spans="1:13" x14ac:dyDescent="0.25">
      <c r="A6" s="3">
        <f t="shared" si="2"/>
        <v>5</v>
      </c>
      <c r="C6" s="5" t="s">
        <v>32</v>
      </c>
      <c r="D6" s="3"/>
      <c r="K6" s="3">
        <f t="shared" si="0"/>
        <v>0</v>
      </c>
      <c r="L6" s="23">
        <f t="shared" si="1"/>
        <v>0</v>
      </c>
    </row>
    <row r="7" spans="1:13" x14ac:dyDescent="0.25">
      <c r="A7" s="3">
        <f t="shared" si="2"/>
        <v>6</v>
      </c>
      <c r="C7" s="5" t="s">
        <v>32</v>
      </c>
      <c r="D7" s="3"/>
      <c r="K7" s="3">
        <f t="shared" si="0"/>
        <v>0</v>
      </c>
      <c r="L7" s="23">
        <f t="shared" si="1"/>
        <v>0</v>
      </c>
    </row>
    <row r="8" spans="1:13" x14ac:dyDescent="0.25">
      <c r="A8" s="3">
        <f t="shared" si="2"/>
        <v>7</v>
      </c>
      <c r="C8" s="5" t="s">
        <v>32</v>
      </c>
      <c r="D8" s="3"/>
      <c r="K8" s="3">
        <f t="shared" si="0"/>
        <v>0</v>
      </c>
      <c r="L8" s="23">
        <f t="shared" si="1"/>
        <v>0</v>
      </c>
    </row>
    <row r="9" spans="1:13" x14ac:dyDescent="0.25">
      <c r="A9" s="3">
        <f t="shared" si="2"/>
        <v>8</v>
      </c>
      <c r="C9" s="5" t="s">
        <v>32</v>
      </c>
      <c r="D9" s="3"/>
      <c r="K9" s="3">
        <f t="shared" si="0"/>
        <v>0</v>
      </c>
      <c r="L9" s="23">
        <f t="shared" si="1"/>
        <v>0</v>
      </c>
    </row>
    <row r="10" spans="1:13" x14ac:dyDescent="0.25">
      <c r="A10" s="3">
        <f t="shared" si="2"/>
        <v>9</v>
      </c>
      <c r="C10" s="5" t="s">
        <v>32</v>
      </c>
      <c r="D10" s="3"/>
      <c r="K10" s="3">
        <f t="shared" si="0"/>
        <v>0</v>
      </c>
      <c r="L10" s="23">
        <f t="shared" si="1"/>
        <v>0</v>
      </c>
    </row>
    <row r="11" spans="1:13" x14ac:dyDescent="0.25">
      <c r="A11" s="3">
        <f t="shared" si="2"/>
        <v>10</v>
      </c>
      <c r="C11" s="5" t="s">
        <v>32</v>
      </c>
      <c r="D11" s="3"/>
      <c r="K11" s="3">
        <f t="shared" si="0"/>
        <v>0</v>
      </c>
      <c r="L11" s="23">
        <f t="shared" si="1"/>
        <v>0</v>
      </c>
    </row>
    <row r="12" spans="1:13" x14ac:dyDescent="0.25">
      <c r="A12" s="3">
        <f t="shared" si="2"/>
        <v>11</v>
      </c>
      <c r="C12" s="5" t="s">
        <v>32</v>
      </c>
      <c r="D12" s="3"/>
      <c r="K12" s="3">
        <f t="shared" si="0"/>
        <v>0</v>
      </c>
      <c r="L12" s="23">
        <f t="shared" si="1"/>
        <v>0</v>
      </c>
    </row>
    <row r="13" spans="1:13" x14ac:dyDescent="0.25">
      <c r="A13" s="3">
        <f t="shared" si="2"/>
        <v>12</v>
      </c>
      <c r="C13" s="5" t="s">
        <v>32</v>
      </c>
      <c r="D13" s="3"/>
      <c r="K13" s="3">
        <f t="shared" si="0"/>
        <v>0</v>
      </c>
      <c r="L13" s="23">
        <f t="shared" si="1"/>
        <v>0</v>
      </c>
    </row>
    <row r="14" spans="1:13" x14ac:dyDescent="0.25">
      <c r="A14" s="3">
        <f t="shared" si="2"/>
        <v>13</v>
      </c>
      <c r="C14" s="5" t="s">
        <v>32</v>
      </c>
      <c r="D14" s="3"/>
      <c r="K14" s="3">
        <f t="shared" si="0"/>
        <v>0</v>
      </c>
      <c r="L14" s="23">
        <f t="shared" si="1"/>
        <v>0</v>
      </c>
    </row>
    <row r="15" spans="1:13" x14ac:dyDescent="0.25">
      <c r="A15" s="3">
        <f t="shared" si="2"/>
        <v>14</v>
      </c>
      <c r="C15" s="5" t="s">
        <v>32</v>
      </c>
      <c r="D15" s="3"/>
      <c r="K15" s="3">
        <f t="shared" si="0"/>
        <v>0</v>
      </c>
      <c r="L15" s="23">
        <f t="shared" si="1"/>
        <v>0</v>
      </c>
    </row>
    <row r="16" spans="1:13" x14ac:dyDescent="0.25">
      <c r="A16" s="3">
        <f t="shared" si="2"/>
        <v>15</v>
      </c>
      <c r="C16" s="5" t="s">
        <v>32</v>
      </c>
      <c r="D16" s="3"/>
      <c r="K16" s="3">
        <f t="shared" si="0"/>
        <v>0</v>
      </c>
      <c r="L16" s="23">
        <f t="shared" si="1"/>
        <v>0</v>
      </c>
    </row>
    <row r="17" spans="1:12" x14ac:dyDescent="0.25">
      <c r="A17" s="3">
        <f t="shared" si="2"/>
        <v>16</v>
      </c>
      <c r="C17" s="5" t="s">
        <v>32</v>
      </c>
      <c r="D17" s="3"/>
      <c r="K17" s="3">
        <f t="shared" si="0"/>
        <v>0</v>
      </c>
      <c r="L17" s="23">
        <f t="shared" si="1"/>
        <v>0</v>
      </c>
    </row>
    <row r="18" spans="1:12" x14ac:dyDescent="0.25">
      <c r="A18" s="3">
        <f>A17+1</f>
        <v>17</v>
      </c>
      <c r="C18" s="5" t="s">
        <v>32</v>
      </c>
      <c r="D18" s="3"/>
      <c r="K18" s="3">
        <f t="shared" si="0"/>
        <v>0</v>
      </c>
      <c r="L18" s="23">
        <f t="shared" si="1"/>
        <v>0</v>
      </c>
    </row>
    <row r="19" spans="1:12" x14ac:dyDescent="0.25">
      <c r="A19" s="3">
        <f t="shared" si="2"/>
        <v>18</v>
      </c>
      <c r="C19" s="5" t="s">
        <v>32</v>
      </c>
      <c r="D19" s="3"/>
      <c r="K19" s="3">
        <f t="shared" si="0"/>
        <v>0</v>
      </c>
      <c r="L19" s="23">
        <f t="shared" si="1"/>
        <v>0</v>
      </c>
    </row>
    <row r="20" spans="1:12" x14ac:dyDescent="0.25">
      <c r="A20" s="3">
        <f t="shared" si="2"/>
        <v>19</v>
      </c>
      <c r="C20" s="5" t="s">
        <v>32</v>
      </c>
      <c r="D20" s="3"/>
      <c r="K20" s="3">
        <f t="shared" si="0"/>
        <v>0</v>
      </c>
      <c r="L20" s="23">
        <f t="shared" si="1"/>
        <v>0</v>
      </c>
    </row>
    <row r="21" spans="1:12" x14ac:dyDescent="0.25">
      <c r="A21" s="3">
        <f>A20+1</f>
        <v>20</v>
      </c>
      <c r="C21" s="5" t="s">
        <v>32</v>
      </c>
      <c r="D21" s="3"/>
      <c r="K21" s="3">
        <f t="shared" si="0"/>
        <v>0</v>
      </c>
      <c r="L21" s="23">
        <f t="shared" si="1"/>
        <v>0</v>
      </c>
    </row>
  </sheetData>
  <conditionalFormatting sqref="K2:K21">
    <cfRule type="cellIs" dxfId="6" priority="1" operator="greaterThan">
      <formula>5</formula>
    </cfRule>
  </conditionalFormatting>
  <dataValidations count="2">
    <dataValidation type="list" allowBlank="1" showInputMessage="1" showErrorMessage="1" sqref="B2:B21" xr:uid="{00000000-0002-0000-0500-000000000000}">
      <formula1>"Seeds, Fertilizer, Pesticides"</formula1>
    </dataValidation>
    <dataValidation type="list" allowBlank="1" showInputMessage="1" showErrorMessage="1" sqref="C2:D21" xr:uid="{2DBBAE10-1612-4542-A9CB-3B7605AD8478}">
      <formula1>#REF!</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52"/>
  <sheetViews>
    <sheetView zoomScale="96" zoomScaleNormal="96" workbookViewId="0">
      <selection activeCell="I15" sqref="I15"/>
    </sheetView>
  </sheetViews>
  <sheetFormatPr defaultRowHeight="12.75" x14ac:dyDescent="0.25"/>
  <cols>
    <col min="1" max="1" width="9.140625" style="3"/>
    <col min="2" max="2" width="12" style="3" customWidth="1"/>
    <col min="3" max="3" width="16.85546875" style="3" customWidth="1"/>
    <col min="4" max="4" width="22.140625" style="3" customWidth="1"/>
    <col min="5" max="5" width="18.7109375" style="3" customWidth="1"/>
    <col min="6" max="6" width="16.28515625" style="3" customWidth="1"/>
    <col min="7" max="16384" width="9.140625" style="3"/>
  </cols>
  <sheetData>
    <row r="1" spans="1:6" ht="25.5" x14ac:dyDescent="0.25">
      <c r="A1" s="22" t="s">
        <v>72</v>
      </c>
      <c r="B1" s="22" t="s">
        <v>73</v>
      </c>
      <c r="C1" s="22" t="s">
        <v>74</v>
      </c>
      <c r="D1" s="22" t="s">
        <v>75</v>
      </c>
      <c r="E1" s="22" t="s">
        <v>76</v>
      </c>
      <c r="F1" s="22" t="s">
        <v>77</v>
      </c>
    </row>
    <row r="2" spans="1:6" x14ac:dyDescent="0.25">
      <c r="A2" s="18">
        <v>1</v>
      </c>
      <c r="B2" s="18" t="s">
        <v>78</v>
      </c>
      <c r="C2" s="18" t="s">
        <v>38</v>
      </c>
      <c r="D2" s="19" t="s">
        <v>39</v>
      </c>
      <c r="E2" s="18" t="s">
        <v>79</v>
      </c>
      <c r="F2" s="18" t="s">
        <v>80</v>
      </c>
    </row>
    <row r="3" spans="1:6" x14ac:dyDescent="0.25">
      <c r="A3" s="5">
        <f>A2+1</f>
        <v>2</v>
      </c>
      <c r="B3" s="5" t="s">
        <v>78</v>
      </c>
      <c r="C3" s="5" t="s">
        <v>45</v>
      </c>
      <c r="D3" s="14" t="s">
        <v>81</v>
      </c>
      <c r="E3" s="5" t="s">
        <v>79</v>
      </c>
      <c r="F3" s="5" t="s">
        <v>80</v>
      </c>
    </row>
    <row r="4" spans="1:6" x14ac:dyDescent="0.25">
      <c r="A4" s="18">
        <f t="shared" ref="A4:A37" si="0">A3+1</f>
        <v>3</v>
      </c>
      <c r="B4" s="18" t="s">
        <v>31</v>
      </c>
      <c r="C4" s="18" t="s">
        <v>32</v>
      </c>
      <c r="D4" s="19" t="s">
        <v>33</v>
      </c>
      <c r="E4" s="18" t="s">
        <v>79</v>
      </c>
      <c r="F4" s="18" t="s">
        <v>82</v>
      </c>
    </row>
    <row r="5" spans="1:6" x14ac:dyDescent="0.25">
      <c r="A5" s="5">
        <f t="shared" si="0"/>
        <v>4</v>
      </c>
      <c r="B5" s="5" t="s">
        <v>31</v>
      </c>
      <c r="C5" s="5" t="s">
        <v>32</v>
      </c>
      <c r="D5" s="15" t="s">
        <v>83</v>
      </c>
      <c r="E5" s="5" t="s">
        <v>79</v>
      </c>
      <c r="F5" s="5" t="s">
        <v>82</v>
      </c>
    </row>
    <row r="6" spans="1:6" x14ac:dyDescent="0.25">
      <c r="A6" s="5">
        <f t="shared" si="0"/>
        <v>5</v>
      </c>
      <c r="B6" s="5" t="s">
        <v>31</v>
      </c>
      <c r="C6" s="5" t="s">
        <v>32</v>
      </c>
      <c r="D6" s="14" t="s">
        <v>84</v>
      </c>
      <c r="E6" s="5" t="s">
        <v>79</v>
      </c>
      <c r="F6" s="5" t="s">
        <v>82</v>
      </c>
    </row>
    <row r="7" spans="1:6" x14ac:dyDescent="0.25">
      <c r="A7" s="5">
        <f t="shared" si="0"/>
        <v>6</v>
      </c>
      <c r="B7" s="5" t="s">
        <v>31</v>
      </c>
      <c r="C7" s="5" t="s">
        <v>32</v>
      </c>
      <c r="D7" s="14" t="s">
        <v>85</v>
      </c>
      <c r="E7" s="5" t="s">
        <v>79</v>
      </c>
      <c r="F7" s="5" t="s">
        <v>82</v>
      </c>
    </row>
    <row r="8" spans="1:6" x14ac:dyDescent="0.25">
      <c r="A8" s="5">
        <f t="shared" si="0"/>
        <v>7</v>
      </c>
      <c r="B8" s="5" t="s">
        <v>31</v>
      </c>
      <c r="C8" s="5" t="s">
        <v>32</v>
      </c>
      <c r="D8" s="14" t="s">
        <v>86</v>
      </c>
      <c r="E8" s="5" t="s">
        <v>79</v>
      </c>
      <c r="F8" s="5" t="s">
        <v>82</v>
      </c>
    </row>
    <row r="9" spans="1:6" x14ac:dyDescent="0.25">
      <c r="A9" s="5">
        <f t="shared" si="0"/>
        <v>8</v>
      </c>
      <c r="B9" s="5" t="s">
        <v>31</v>
      </c>
      <c r="C9" s="5" t="s">
        <v>32</v>
      </c>
      <c r="D9" s="14" t="s">
        <v>87</v>
      </c>
      <c r="E9" s="5" t="s">
        <v>79</v>
      </c>
      <c r="F9" s="5" t="s">
        <v>82</v>
      </c>
    </row>
    <row r="10" spans="1:6" x14ac:dyDescent="0.25">
      <c r="A10" s="5">
        <f t="shared" si="0"/>
        <v>9</v>
      </c>
      <c r="B10" s="5" t="s">
        <v>31</v>
      </c>
      <c r="C10" s="5" t="s">
        <v>32</v>
      </c>
      <c r="D10" s="14" t="s">
        <v>88</v>
      </c>
      <c r="E10" s="5" t="s">
        <v>79</v>
      </c>
      <c r="F10" s="5" t="s">
        <v>82</v>
      </c>
    </row>
    <row r="11" spans="1:6" x14ac:dyDescent="0.25">
      <c r="A11" s="5">
        <f t="shared" si="0"/>
        <v>10</v>
      </c>
      <c r="B11" s="5" t="s">
        <v>31</v>
      </c>
      <c r="C11" s="5" t="s">
        <v>32</v>
      </c>
      <c r="D11" s="14" t="s">
        <v>89</v>
      </c>
      <c r="E11" s="5" t="s">
        <v>79</v>
      </c>
      <c r="F11" s="5" t="s">
        <v>82</v>
      </c>
    </row>
    <row r="12" spans="1:6" x14ac:dyDescent="0.25">
      <c r="A12" s="5">
        <f t="shared" si="0"/>
        <v>11</v>
      </c>
      <c r="B12" s="5" t="s">
        <v>31</v>
      </c>
      <c r="C12" s="5" t="s">
        <v>32</v>
      </c>
      <c r="D12" s="14" t="s">
        <v>90</v>
      </c>
      <c r="E12" s="5" t="s">
        <v>79</v>
      </c>
      <c r="F12" s="5" t="s">
        <v>82</v>
      </c>
    </row>
    <row r="13" spans="1:6" x14ac:dyDescent="0.25">
      <c r="A13" s="5">
        <f t="shared" si="0"/>
        <v>12</v>
      </c>
      <c r="B13" s="5" t="s">
        <v>31</v>
      </c>
      <c r="C13" s="5" t="s">
        <v>32</v>
      </c>
      <c r="D13" s="14" t="s">
        <v>91</v>
      </c>
      <c r="E13" s="5" t="s">
        <v>79</v>
      </c>
      <c r="F13" s="5" t="s">
        <v>82</v>
      </c>
    </row>
    <row r="14" spans="1:6" x14ac:dyDescent="0.25">
      <c r="A14" s="5">
        <f t="shared" si="0"/>
        <v>13</v>
      </c>
      <c r="B14" s="5" t="s">
        <v>31</v>
      </c>
      <c r="C14" s="5" t="s">
        <v>32</v>
      </c>
      <c r="D14" s="14" t="s">
        <v>92</v>
      </c>
      <c r="E14" s="5" t="s">
        <v>79</v>
      </c>
      <c r="F14" s="5" t="s">
        <v>82</v>
      </c>
    </row>
    <row r="15" spans="1:6" x14ac:dyDescent="0.25">
      <c r="A15" s="5">
        <f t="shared" si="0"/>
        <v>14</v>
      </c>
      <c r="B15" s="5" t="s">
        <v>31</v>
      </c>
      <c r="C15" s="5" t="s">
        <v>32</v>
      </c>
      <c r="D15" s="14" t="s">
        <v>93</v>
      </c>
      <c r="E15" s="5" t="s">
        <v>79</v>
      </c>
      <c r="F15" s="5" t="s">
        <v>82</v>
      </c>
    </row>
    <row r="16" spans="1:6" x14ac:dyDescent="0.25">
      <c r="A16" s="5">
        <f t="shared" si="0"/>
        <v>15</v>
      </c>
      <c r="B16" s="5" t="s">
        <v>31</v>
      </c>
      <c r="C16" s="5" t="s">
        <v>32</v>
      </c>
      <c r="D16" s="14" t="s">
        <v>94</v>
      </c>
      <c r="E16" s="5" t="s">
        <v>79</v>
      </c>
      <c r="F16" s="5" t="s">
        <v>82</v>
      </c>
    </row>
    <row r="17" spans="1:6" x14ac:dyDescent="0.25">
      <c r="A17" s="5">
        <f t="shared" si="0"/>
        <v>16</v>
      </c>
      <c r="B17" s="5" t="s">
        <v>31</v>
      </c>
      <c r="C17" s="5" t="s">
        <v>32</v>
      </c>
      <c r="D17" s="14" t="s">
        <v>95</v>
      </c>
      <c r="E17" s="5" t="s">
        <v>79</v>
      </c>
      <c r="F17" s="5" t="s">
        <v>82</v>
      </c>
    </row>
    <row r="18" spans="1:6" x14ac:dyDescent="0.25">
      <c r="A18" s="5">
        <f t="shared" si="0"/>
        <v>17</v>
      </c>
      <c r="B18" s="5" t="s">
        <v>31</v>
      </c>
      <c r="C18" s="5" t="s">
        <v>32</v>
      </c>
      <c r="D18" s="14" t="s">
        <v>96</v>
      </c>
      <c r="E18" s="5" t="s">
        <v>79</v>
      </c>
      <c r="F18" s="5" t="s">
        <v>82</v>
      </c>
    </row>
    <row r="19" spans="1:6" x14ac:dyDescent="0.25">
      <c r="A19" s="5">
        <f t="shared" si="0"/>
        <v>18</v>
      </c>
      <c r="B19" s="5" t="s">
        <v>31</v>
      </c>
      <c r="C19" s="5" t="s">
        <v>32</v>
      </c>
      <c r="D19" s="14" t="s">
        <v>97</v>
      </c>
      <c r="E19" s="5" t="s">
        <v>79</v>
      </c>
      <c r="F19" s="5" t="s">
        <v>82</v>
      </c>
    </row>
    <row r="20" spans="1:6" x14ac:dyDescent="0.25">
      <c r="A20" s="5">
        <f t="shared" si="0"/>
        <v>19</v>
      </c>
      <c r="B20" s="5" t="s">
        <v>31</v>
      </c>
      <c r="C20" s="5" t="s">
        <v>32</v>
      </c>
      <c r="D20" s="14" t="s">
        <v>98</v>
      </c>
      <c r="E20" s="5" t="s">
        <v>79</v>
      </c>
      <c r="F20" s="5" t="s">
        <v>82</v>
      </c>
    </row>
    <row r="21" spans="1:6" x14ac:dyDescent="0.25">
      <c r="A21" s="5">
        <f t="shared" si="0"/>
        <v>20</v>
      </c>
      <c r="B21" s="5" t="s">
        <v>31</v>
      </c>
      <c r="C21" s="5" t="s">
        <v>32</v>
      </c>
      <c r="D21" s="14" t="s">
        <v>99</v>
      </c>
      <c r="E21" s="5" t="s">
        <v>79</v>
      </c>
      <c r="F21" s="5" t="s">
        <v>82</v>
      </c>
    </row>
    <row r="22" spans="1:6" x14ac:dyDescent="0.25">
      <c r="A22" s="5">
        <f t="shared" si="0"/>
        <v>21</v>
      </c>
      <c r="B22" s="5" t="s">
        <v>31</v>
      </c>
      <c r="C22" s="5" t="s">
        <v>32</v>
      </c>
      <c r="D22" s="14" t="s">
        <v>100</v>
      </c>
      <c r="E22" s="5" t="s">
        <v>79</v>
      </c>
      <c r="F22" s="5" t="s">
        <v>82</v>
      </c>
    </row>
    <row r="23" spans="1:6" x14ac:dyDescent="0.25">
      <c r="A23" s="5">
        <f t="shared" si="0"/>
        <v>22</v>
      </c>
      <c r="B23" s="5" t="s">
        <v>31</v>
      </c>
      <c r="C23" s="5" t="s">
        <v>32</v>
      </c>
      <c r="D23" s="14" t="s">
        <v>101</v>
      </c>
      <c r="E23" s="5" t="s">
        <v>79</v>
      </c>
      <c r="F23" s="5" t="s">
        <v>82</v>
      </c>
    </row>
    <row r="24" spans="1:6" x14ac:dyDescent="0.25">
      <c r="A24" s="5">
        <f t="shared" si="0"/>
        <v>23</v>
      </c>
      <c r="B24" s="5" t="s">
        <v>31</v>
      </c>
      <c r="C24" s="5" t="s">
        <v>32</v>
      </c>
      <c r="D24" s="14" t="s">
        <v>102</v>
      </c>
      <c r="E24" s="5" t="s">
        <v>79</v>
      </c>
      <c r="F24" s="5" t="s">
        <v>82</v>
      </c>
    </row>
    <row r="25" spans="1:6" x14ac:dyDescent="0.25">
      <c r="A25" s="5">
        <f t="shared" si="0"/>
        <v>24</v>
      </c>
      <c r="B25" s="5" t="s">
        <v>31</v>
      </c>
      <c r="C25" s="5" t="s">
        <v>32</v>
      </c>
      <c r="D25" s="14" t="s">
        <v>103</v>
      </c>
      <c r="E25" s="5" t="s">
        <v>79</v>
      </c>
      <c r="F25" s="5" t="s">
        <v>82</v>
      </c>
    </row>
    <row r="26" spans="1:6" x14ac:dyDescent="0.25">
      <c r="A26" s="5">
        <f t="shared" si="0"/>
        <v>25</v>
      </c>
      <c r="B26" s="5" t="s">
        <v>31</v>
      </c>
      <c r="C26" s="5" t="s">
        <v>32</v>
      </c>
      <c r="D26" s="14" t="s">
        <v>104</v>
      </c>
      <c r="E26" s="5" t="s">
        <v>79</v>
      </c>
      <c r="F26" s="5" t="s">
        <v>82</v>
      </c>
    </row>
    <row r="27" spans="1:6" x14ac:dyDescent="0.25">
      <c r="A27" s="5">
        <f t="shared" si="0"/>
        <v>26</v>
      </c>
      <c r="B27" s="5" t="s">
        <v>31</v>
      </c>
      <c r="C27" s="5" t="s">
        <v>32</v>
      </c>
      <c r="D27" s="14" t="s">
        <v>105</v>
      </c>
      <c r="E27" s="5" t="s">
        <v>79</v>
      </c>
      <c r="F27" s="5" t="s">
        <v>82</v>
      </c>
    </row>
    <row r="28" spans="1:6" x14ac:dyDescent="0.25">
      <c r="A28" s="5">
        <f t="shared" si="0"/>
        <v>27</v>
      </c>
      <c r="B28" s="5" t="s">
        <v>31</v>
      </c>
      <c r="C28" s="5" t="s">
        <v>32</v>
      </c>
      <c r="D28" s="14" t="s">
        <v>106</v>
      </c>
      <c r="E28" s="5" t="s">
        <v>79</v>
      </c>
      <c r="F28" s="5" t="s">
        <v>82</v>
      </c>
    </row>
    <row r="29" spans="1:6" x14ac:dyDescent="0.25">
      <c r="A29" s="18">
        <f t="shared" si="0"/>
        <v>28</v>
      </c>
      <c r="B29" s="18" t="s">
        <v>31</v>
      </c>
      <c r="C29" s="18" t="s">
        <v>50</v>
      </c>
      <c r="D29" s="19" t="s">
        <v>107</v>
      </c>
      <c r="E29" s="18" t="s">
        <v>108</v>
      </c>
      <c r="F29" s="18" t="s">
        <v>34</v>
      </c>
    </row>
    <row r="30" spans="1:6" x14ac:dyDescent="0.25">
      <c r="A30" s="5">
        <f t="shared" si="0"/>
        <v>29</v>
      </c>
      <c r="B30" s="5" t="s">
        <v>31</v>
      </c>
      <c r="C30" s="5" t="s">
        <v>50</v>
      </c>
      <c r="D30" s="14" t="s">
        <v>109</v>
      </c>
      <c r="E30" s="5" t="s">
        <v>108</v>
      </c>
      <c r="F30" s="5" t="s">
        <v>34</v>
      </c>
    </row>
    <row r="31" spans="1:6" x14ac:dyDescent="0.25">
      <c r="A31" s="5">
        <f t="shared" si="0"/>
        <v>30</v>
      </c>
      <c r="B31" s="5" t="s">
        <v>31</v>
      </c>
      <c r="C31" s="5" t="s">
        <v>50</v>
      </c>
      <c r="D31" s="14" t="s">
        <v>50</v>
      </c>
      <c r="E31" s="5" t="s">
        <v>108</v>
      </c>
      <c r="F31" s="5" t="s">
        <v>34</v>
      </c>
    </row>
    <row r="32" spans="1:6" x14ac:dyDescent="0.25">
      <c r="A32" s="5">
        <f t="shared" si="0"/>
        <v>31</v>
      </c>
      <c r="B32" s="5" t="s">
        <v>31</v>
      </c>
      <c r="C32" s="5" t="s">
        <v>50</v>
      </c>
      <c r="D32" s="14" t="s">
        <v>110</v>
      </c>
      <c r="E32" s="5" t="s">
        <v>108</v>
      </c>
      <c r="F32" s="5" t="s">
        <v>34</v>
      </c>
    </row>
    <row r="33" spans="1:6" x14ac:dyDescent="0.25">
      <c r="A33" s="5">
        <f t="shared" si="0"/>
        <v>32</v>
      </c>
      <c r="B33" s="5" t="s">
        <v>31</v>
      </c>
      <c r="C33" s="5" t="s">
        <v>50</v>
      </c>
      <c r="D33" s="14" t="s">
        <v>111</v>
      </c>
      <c r="E33" s="5" t="s">
        <v>108</v>
      </c>
      <c r="F33" s="5" t="s">
        <v>34</v>
      </c>
    </row>
    <row r="34" spans="1:6" x14ac:dyDescent="0.25">
      <c r="A34" s="5">
        <f t="shared" si="0"/>
        <v>33</v>
      </c>
      <c r="B34" s="5" t="s">
        <v>31</v>
      </c>
      <c r="C34" s="5" t="s">
        <v>50</v>
      </c>
      <c r="D34" s="14" t="s">
        <v>112</v>
      </c>
      <c r="E34" s="5" t="s">
        <v>108</v>
      </c>
      <c r="F34" s="5" t="s">
        <v>34</v>
      </c>
    </row>
    <row r="35" spans="1:6" x14ac:dyDescent="0.25">
      <c r="A35" s="5">
        <f t="shared" si="0"/>
        <v>34</v>
      </c>
      <c r="B35" s="5" t="s">
        <v>31</v>
      </c>
      <c r="C35" s="5" t="s">
        <v>50</v>
      </c>
      <c r="D35" s="14" t="s">
        <v>113</v>
      </c>
      <c r="E35" s="5" t="s">
        <v>108</v>
      </c>
      <c r="F35" s="5" t="s">
        <v>34</v>
      </c>
    </row>
    <row r="36" spans="1:6" x14ac:dyDescent="0.25">
      <c r="A36" s="5">
        <f t="shared" si="0"/>
        <v>35</v>
      </c>
      <c r="B36" s="5" t="s">
        <v>31</v>
      </c>
      <c r="C36" s="5" t="s">
        <v>50</v>
      </c>
      <c r="D36" s="14" t="s">
        <v>114</v>
      </c>
      <c r="E36" s="5" t="s">
        <v>108</v>
      </c>
      <c r="F36" s="5" t="s">
        <v>34</v>
      </c>
    </row>
    <row r="37" spans="1:6" x14ac:dyDescent="0.25">
      <c r="A37" s="5">
        <f t="shared" si="0"/>
        <v>36</v>
      </c>
      <c r="B37" s="5" t="s">
        <v>31</v>
      </c>
      <c r="C37" s="5" t="s">
        <v>50</v>
      </c>
      <c r="D37" s="14" t="s">
        <v>115</v>
      </c>
      <c r="E37" s="5" t="s">
        <v>108</v>
      </c>
      <c r="F37" s="5" t="s">
        <v>34</v>
      </c>
    </row>
    <row r="38" spans="1:6" x14ac:dyDescent="0.25">
      <c r="A38" s="18">
        <v>1</v>
      </c>
      <c r="B38" s="18" t="s">
        <v>116</v>
      </c>
      <c r="C38" s="18" t="s">
        <v>117</v>
      </c>
      <c r="D38" s="19" t="s">
        <v>117</v>
      </c>
      <c r="E38" s="18" t="s">
        <v>79</v>
      </c>
      <c r="F38" s="18" t="s">
        <v>118</v>
      </c>
    </row>
    <row r="39" spans="1:6" x14ac:dyDescent="0.25">
      <c r="A39" s="5">
        <v>2</v>
      </c>
      <c r="B39" s="5" t="s">
        <v>116</v>
      </c>
      <c r="C39" s="5" t="s">
        <v>117</v>
      </c>
      <c r="D39" s="14" t="s">
        <v>119</v>
      </c>
      <c r="E39" s="5" t="s">
        <v>79</v>
      </c>
      <c r="F39" s="5" t="s">
        <v>118</v>
      </c>
    </row>
    <row r="40" spans="1:6" x14ac:dyDescent="0.25">
      <c r="A40" s="5">
        <v>3</v>
      </c>
      <c r="B40" s="5" t="s">
        <v>116</v>
      </c>
      <c r="C40" s="5" t="s">
        <v>117</v>
      </c>
      <c r="D40" s="14" t="s">
        <v>120</v>
      </c>
      <c r="E40" s="5" t="s">
        <v>79</v>
      </c>
      <c r="F40" s="5" t="s">
        <v>118</v>
      </c>
    </row>
    <row r="41" spans="1:6" x14ac:dyDescent="0.25">
      <c r="A41" s="5">
        <v>4</v>
      </c>
      <c r="B41" s="5" t="s">
        <v>116</v>
      </c>
      <c r="C41" s="5" t="s">
        <v>117</v>
      </c>
      <c r="D41" s="15" t="s">
        <v>121</v>
      </c>
      <c r="E41" s="5" t="s">
        <v>79</v>
      </c>
      <c r="F41" s="5" t="s">
        <v>118</v>
      </c>
    </row>
    <row r="42" spans="1:6" x14ac:dyDescent="0.25">
      <c r="A42" s="5">
        <v>5</v>
      </c>
      <c r="B42" s="5" t="s">
        <v>116</v>
      </c>
      <c r="C42" s="5" t="s">
        <v>117</v>
      </c>
      <c r="D42" s="14" t="s">
        <v>122</v>
      </c>
      <c r="E42" s="5" t="s">
        <v>79</v>
      </c>
      <c r="F42" s="5" t="s">
        <v>118</v>
      </c>
    </row>
    <row r="43" spans="1:6" x14ac:dyDescent="0.25">
      <c r="A43" s="5">
        <v>6</v>
      </c>
      <c r="B43" s="5" t="s">
        <v>116</v>
      </c>
      <c r="C43" s="5" t="s">
        <v>117</v>
      </c>
      <c r="D43" s="14" t="s">
        <v>123</v>
      </c>
      <c r="E43" s="5" t="s">
        <v>79</v>
      </c>
      <c r="F43" s="5" t="s">
        <v>118</v>
      </c>
    </row>
    <row r="44" spans="1:6" x14ac:dyDescent="0.25">
      <c r="A44" s="5">
        <v>7</v>
      </c>
      <c r="B44" s="5" t="s">
        <v>116</v>
      </c>
      <c r="C44" s="5" t="s">
        <v>117</v>
      </c>
      <c r="D44" s="14" t="s">
        <v>124</v>
      </c>
      <c r="E44" s="5" t="s">
        <v>79</v>
      </c>
      <c r="F44" s="5" t="s">
        <v>118</v>
      </c>
    </row>
    <row r="45" spans="1:6" x14ac:dyDescent="0.25">
      <c r="A45" s="5">
        <v>8</v>
      </c>
      <c r="B45" s="5" t="s">
        <v>116</v>
      </c>
      <c r="C45" s="5" t="s">
        <v>117</v>
      </c>
      <c r="D45" s="14" t="s">
        <v>125</v>
      </c>
      <c r="E45" s="5" t="s">
        <v>79</v>
      </c>
      <c r="F45" s="5" t="s">
        <v>118</v>
      </c>
    </row>
    <row r="46" spans="1:6" x14ac:dyDescent="0.25">
      <c r="A46" s="5">
        <v>9</v>
      </c>
      <c r="B46" s="5" t="s">
        <v>116</v>
      </c>
      <c r="C46" s="5" t="s">
        <v>117</v>
      </c>
      <c r="D46" s="14" t="s">
        <v>126</v>
      </c>
      <c r="E46" s="5" t="s">
        <v>79</v>
      </c>
      <c r="F46" s="5" t="s">
        <v>118</v>
      </c>
    </row>
    <row r="47" spans="1:6" x14ac:dyDescent="0.25">
      <c r="A47" s="5">
        <v>10</v>
      </c>
      <c r="B47" s="5" t="s">
        <v>116</v>
      </c>
      <c r="C47" s="5" t="s">
        <v>117</v>
      </c>
      <c r="D47" s="14" t="s">
        <v>127</v>
      </c>
      <c r="E47" s="5" t="s">
        <v>79</v>
      </c>
      <c r="F47" s="5" t="s">
        <v>118</v>
      </c>
    </row>
    <row r="48" spans="1:6" x14ac:dyDescent="0.25">
      <c r="A48" s="5">
        <v>11</v>
      </c>
      <c r="B48" s="5" t="s">
        <v>116</v>
      </c>
      <c r="C48" s="5" t="s">
        <v>117</v>
      </c>
      <c r="D48" s="14" t="s">
        <v>128</v>
      </c>
      <c r="E48" s="5" t="s">
        <v>79</v>
      </c>
      <c r="F48" s="5" t="s">
        <v>118</v>
      </c>
    </row>
    <row r="49" spans="1:6" x14ac:dyDescent="0.25">
      <c r="A49" s="5">
        <v>12</v>
      </c>
      <c r="B49" s="5" t="s">
        <v>116</v>
      </c>
      <c r="C49" s="5" t="s">
        <v>117</v>
      </c>
      <c r="D49" s="14" t="s">
        <v>129</v>
      </c>
      <c r="E49" s="5" t="s">
        <v>79</v>
      </c>
      <c r="F49" s="5" t="s">
        <v>118</v>
      </c>
    </row>
    <row r="50" spans="1:6" x14ac:dyDescent="0.25">
      <c r="A50" s="5">
        <v>13</v>
      </c>
      <c r="B50" s="5" t="s">
        <v>116</v>
      </c>
      <c r="C50" s="5" t="s">
        <v>117</v>
      </c>
      <c r="D50" s="14" t="s">
        <v>130</v>
      </c>
      <c r="E50" s="5" t="s">
        <v>79</v>
      </c>
      <c r="F50" s="5" t="s">
        <v>118</v>
      </c>
    </row>
    <row r="51" spans="1:6" x14ac:dyDescent="0.25">
      <c r="A51" s="5">
        <v>14</v>
      </c>
      <c r="B51" s="5" t="s">
        <v>116</v>
      </c>
      <c r="C51" s="5" t="s">
        <v>131</v>
      </c>
      <c r="D51" s="14" t="s">
        <v>132</v>
      </c>
      <c r="E51" s="5" t="s">
        <v>133</v>
      </c>
      <c r="F51" s="5" t="s">
        <v>134</v>
      </c>
    </row>
    <row r="52" spans="1:6" x14ac:dyDescent="0.25">
      <c r="A52" s="5">
        <v>15</v>
      </c>
      <c r="B52" s="5" t="s">
        <v>116</v>
      </c>
      <c r="C52" s="5" t="s">
        <v>131</v>
      </c>
      <c r="D52" s="14" t="s">
        <v>135</v>
      </c>
      <c r="E52" s="5" t="s">
        <v>133</v>
      </c>
      <c r="F52" s="5" t="s">
        <v>134</v>
      </c>
    </row>
    <row r="53" spans="1:6" x14ac:dyDescent="0.25">
      <c r="A53" s="5">
        <v>16</v>
      </c>
      <c r="B53" s="5" t="s">
        <v>116</v>
      </c>
      <c r="C53" s="5" t="s">
        <v>131</v>
      </c>
      <c r="D53" s="14" t="s">
        <v>136</v>
      </c>
      <c r="E53" s="5" t="s">
        <v>133</v>
      </c>
      <c r="F53" s="5" t="s">
        <v>134</v>
      </c>
    </row>
    <row r="54" spans="1:6" x14ac:dyDescent="0.25">
      <c r="A54" s="5">
        <v>17</v>
      </c>
      <c r="B54" s="5" t="s">
        <v>116</v>
      </c>
      <c r="C54" s="5" t="s">
        <v>131</v>
      </c>
      <c r="D54" s="14" t="s">
        <v>137</v>
      </c>
      <c r="E54" s="5" t="s">
        <v>133</v>
      </c>
      <c r="F54" s="5" t="s">
        <v>134</v>
      </c>
    </row>
    <row r="55" spans="1:6" x14ac:dyDescent="0.25">
      <c r="A55" s="5">
        <v>18</v>
      </c>
      <c r="B55" s="5" t="s">
        <v>116</v>
      </c>
      <c r="C55" s="5" t="s">
        <v>131</v>
      </c>
      <c r="D55" s="14" t="s">
        <v>138</v>
      </c>
      <c r="E55" s="5" t="s">
        <v>133</v>
      </c>
      <c r="F55" s="5" t="s">
        <v>134</v>
      </c>
    </row>
    <row r="56" spans="1:6" x14ac:dyDescent="0.25">
      <c r="A56" s="5">
        <v>19</v>
      </c>
      <c r="B56" s="5" t="s">
        <v>116</v>
      </c>
      <c r="C56" s="5" t="s">
        <v>131</v>
      </c>
      <c r="D56" s="14" t="s">
        <v>139</v>
      </c>
      <c r="E56" s="5" t="s">
        <v>133</v>
      </c>
      <c r="F56" s="5" t="s">
        <v>134</v>
      </c>
    </row>
    <row r="57" spans="1:6" x14ac:dyDescent="0.25">
      <c r="A57" s="5">
        <v>20</v>
      </c>
      <c r="B57" s="5" t="s">
        <v>116</v>
      </c>
      <c r="C57" s="5" t="s">
        <v>131</v>
      </c>
      <c r="D57" s="14" t="s">
        <v>140</v>
      </c>
      <c r="E57" s="5" t="s">
        <v>133</v>
      </c>
      <c r="F57" s="5" t="s">
        <v>134</v>
      </c>
    </row>
    <row r="58" spans="1:6" x14ac:dyDescent="0.25">
      <c r="A58" s="5">
        <v>21</v>
      </c>
      <c r="B58" s="5" t="s">
        <v>116</v>
      </c>
      <c r="C58" s="5" t="s">
        <v>131</v>
      </c>
      <c r="D58" s="14" t="s">
        <v>141</v>
      </c>
      <c r="E58" s="5" t="s">
        <v>133</v>
      </c>
      <c r="F58" s="5" t="s">
        <v>134</v>
      </c>
    </row>
    <row r="59" spans="1:6" x14ac:dyDescent="0.25">
      <c r="A59" s="5">
        <v>22</v>
      </c>
      <c r="B59" s="5" t="s">
        <v>116</v>
      </c>
      <c r="C59" s="5" t="s">
        <v>131</v>
      </c>
      <c r="D59" s="14" t="s">
        <v>142</v>
      </c>
      <c r="E59" s="5" t="s">
        <v>133</v>
      </c>
      <c r="F59" s="5" t="s">
        <v>134</v>
      </c>
    </row>
    <row r="60" spans="1:6" x14ac:dyDescent="0.25">
      <c r="A60" s="5">
        <v>23</v>
      </c>
      <c r="B60" s="5" t="s">
        <v>116</v>
      </c>
      <c r="C60" s="5" t="s">
        <v>131</v>
      </c>
      <c r="D60" s="14" t="s">
        <v>143</v>
      </c>
      <c r="E60" s="5" t="s">
        <v>133</v>
      </c>
      <c r="F60" s="5" t="s">
        <v>134</v>
      </c>
    </row>
    <row r="61" spans="1:6" x14ac:dyDescent="0.25">
      <c r="A61" s="5">
        <v>24</v>
      </c>
      <c r="B61" s="5" t="s">
        <v>116</v>
      </c>
      <c r="C61" s="5" t="s">
        <v>131</v>
      </c>
      <c r="D61" s="14" t="s">
        <v>144</v>
      </c>
      <c r="E61" s="5" t="s">
        <v>133</v>
      </c>
      <c r="F61" s="5" t="s">
        <v>134</v>
      </c>
    </row>
    <row r="62" spans="1:6" x14ac:dyDescent="0.25">
      <c r="A62" s="5">
        <v>25</v>
      </c>
      <c r="B62" s="5" t="s">
        <v>116</v>
      </c>
      <c r="C62" s="5" t="s">
        <v>145</v>
      </c>
      <c r="D62" s="15" t="s">
        <v>146</v>
      </c>
      <c r="E62" s="5" t="s">
        <v>133</v>
      </c>
      <c r="F62" s="5" t="s">
        <v>134</v>
      </c>
    </row>
    <row r="63" spans="1:6" x14ac:dyDescent="0.25">
      <c r="A63" s="5">
        <v>26</v>
      </c>
      <c r="B63" s="5" t="s">
        <v>116</v>
      </c>
      <c r="C63" s="5" t="s">
        <v>145</v>
      </c>
      <c r="D63" s="14" t="s">
        <v>147</v>
      </c>
      <c r="E63" s="5" t="s">
        <v>133</v>
      </c>
      <c r="F63" s="5" t="s">
        <v>134</v>
      </c>
    </row>
    <row r="64" spans="1:6" x14ac:dyDescent="0.25">
      <c r="A64" s="5">
        <v>27</v>
      </c>
      <c r="B64" s="5" t="s">
        <v>116</v>
      </c>
      <c r="C64" s="5" t="s">
        <v>145</v>
      </c>
      <c r="D64" s="14" t="s">
        <v>148</v>
      </c>
      <c r="E64" s="5" t="s">
        <v>133</v>
      </c>
      <c r="F64" s="5" t="s">
        <v>134</v>
      </c>
    </row>
    <row r="65" spans="1:6" x14ac:dyDescent="0.25">
      <c r="A65" s="5">
        <v>28</v>
      </c>
      <c r="B65" s="5" t="s">
        <v>116</v>
      </c>
      <c r="C65" s="5" t="s">
        <v>145</v>
      </c>
      <c r="D65" s="14" t="s">
        <v>149</v>
      </c>
      <c r="E65" s="5" t="s">
        <v>133</v>
      </c>
      <c r="F65" s="5" t="s">
        <v>134</v>
      </c>
    </row>
    <row r="66" spans="1:6" x14ac:dyDescent="0.25">
      <c r="A66" s="5">
        <v>29</v>
      </c>
      <c r="B66" s="5" t="s">
        <v>116</v>
      </c>
      <c r="C66" s="5" t="s">
        <v>145</v>
      </c>
      <c r="D66" s="14" t="s">
        <v>150</v>
      </c>
      <c r="E66" s="5" t="s">
        <v>133</v>
      </c>
      <c r="F66" s="5" t="s">
        <v>134</v>
      </c>
    </row>
    <row r="67" spans="1:6" x14ac:dyDescent="0.25">
      <c r="A67" s="5">
        <v>30</v>
      </c>
      <c r="B67" s="5" t="s">
        <v>116</v>
      </c>
      <c r="C67" s="5" t="s">
        <v>145</v>
      </c>
      <c r="D67" s="14" t="s">
        <v>151</v>
      </c>
      <c r="E67" s="5" t="s">
        <v>133</v>
      </c>
      <c r="F67" s="5" t="s">
        <v>134</v>
      </c>
    </row>
    <row r="68" spans="1:6" x14ac:dyDescent="0.25">
      <c r="A68" s="5">
        <v>31</v>
      </c>
      <c r="B68" s="5" t="s">
        <v>116</v>
      </c>
      <c r="C68" s="5" t="s">
        <v>145</v>
      </c>
      <c r="D68" s="14" t="s">
        <v>152</v>
      </c>
      <c r="E68" s="5" t="s">
        <v>133</v>
      </c>
      <c r="F68" s="5" t="s">
        <v>134</v>
      </c>
    </row>
    <row r="69" spans="1:6" x14ac:dyDescent="0.25">
      <c r="A69" s="5">
        <v>32</v>
      </c>
      <c r="B69" s="5" t="s">
        <v>116</v>
      </c>
      <c r="C69" s="5" t="s">
        <v>153</v>
      </c>
      <c r="D69" s="14" t="s">
        <v>154</v>
      </c>
      <c r="E69" s="5" t="s">
        <v>79</v>
      </c>
      <c r="F69" s="5" t="s">
        <v>155</v>
      </c>
    </row>
    <row r="70" spans="1:6" x14ac:dyDescent="0.25">
      <c r="A70" s="5">
        <v>33</v>
      </c>
      <c r="B70" s="5" t="s">
        <v>116</v>
      </c>
      <c r="C70" s="5" t="s">
        <v>153</v>
      </c>
      <c r="D70" s="14" t="s">
        <v>156</v>
      </c>
      <c r="E70" s="5" t="s">
        <v>79</v>
      </c>
      <c r="F70" s="5" t="s">
        <v>155</v>
      </c>
    </row>
    <row r="71" spans="1:6" x14ac:dyDescent="0.25">
      <c r="A71" s="5">
        <v>34</v>
      </c>
      <c r="B71" s="5" t="s">
        <v>116</v>
      </c>
      <c r="C71" s="5" t="s">
        <v>153</v>
      </c>
      <c r="D71" s="15" t="s">
        <v>157</v>
      </c>
      <c r="E71" s="5" t="s">
        <v>79</v>
      </c>
      <c r="F71" s="5" t="s">
        <v>155</v>
      </c>
    </row>
    <row r="72" spans="1:6" x14ac:dyDescent="0.25">
      <c r="A72" s="5">
        <v>35</v>
      </c>
      <c r="B72" s="5" t="s">
        <v>116</v>
      </c>
      <c r="C72" s="5" t="s">
        <v>153</v>
      </c>
      <c r="D72" s="14" t="s">
        <v>158</v>
      </c>
      <c r="E72" s="5" t="s">
        <v>79</v>
      </c>
      <c r="F72" s="5" t="s">
        <v>155</v>
      </c>
    </row>
    <row r="73" spans="1:6" x14ac:dyDescent="0.25">
      <c r="A73" s="5">
        <v>36</v>
      </c>
      <c r="B73" s="5" t="s">
        <v>116</v>
      </c>
      <c r="C73" s="5" t="s">
        <v>153</v>
      </c>
      <c r="D73" s="14" t="s">
        <v>159</v>
      </c>
      <c r="E73" s="5" t="s">
        <v>79</v>
      </c>
      <c r="F73" s="5" t="s">
        <v>155</v>
      </c>
    </row>
    <row r="74" spans="1:6" x14ac:dyDescent="0.25">
      <c r="A74" s="5">
        <v>37</v>
      </c>
      <c r="B74" s="5" t="s">
        <v>116</v>
      </c>
      <c r="C74" s="5" t="s">
        <v>153</v>
      </c>
      <c r="D74" s="14" t="s">
        <v>160</v>
      </c>
      <c r="E74" s="5" t="s">
        <v>79</v>
      </c>
      <c r="F74" s="5" t="s">
        <v>155</v>
      </c>
    </row>
    <row r="75" spans="1:6" x14ac:dyDescent="0.25">
      <c r="A75" s="5">
        <v>38</v>
      </c>
      <c r="B75" s="5" t="s">
        <v>116</v>
      </c>
      <c r="C75" s="5" t="s">
        <v>153</v>
      </c>
      <c r="D75" s="14" t="s">
        <v>161</v>
      </c>
      <c r="E75" s="5" t="s">
        <v>79</v>
      </c>
      <c r="F75" s="5" t="s">
        <v>155</v>
      </c>
    </row>
    <row r="76" spans="1:6" x14ac:dyDescent="0.25">
      <c r="A76" s="5">
        <v>39</v>
      </c>
      <c r="B76" s="5" t="s">
        <v>116</v>
      </c>
      <c r="C76" s="5" t="s">
        <v>153</v>
      </c>
      <c r="D76" s="14" t="s">
        <v>162</v>
      </c>
      <c r="E76" s="5" t="s">
        <v>79</v>
      </c>
      <c r="F76" s="5" t="s">
        <v>155</v>
      </c>
    </row>
    <row r="77" spans="1:6" x14ac:dyDescent="0.25">
      <c r="A77" s="5">
        <v>40</v>
      </c>
      <c r="B77" s="5" t="s">
        <v>116</v>
      </c>
      <c r="C77" s="5" t="s">
        <v>153</v>
      </c>
      <c r="D77" s="14" t="s">
        <v>163</v>
      </c>
      <c r="E77" s="5" t="s">
        <v>79</v>
      </c>
      <c r="F77" s="5" t="s">
        <v>155</v>
      </c>
    </row>
    <row r="78" spans="1:6" x14ac:dyDescent="0.25">
      <c r="A78" s="5">
        <v>41</v>
      </c>
      <c r="B78" s="5" t="s">
        <v>116</v>
      </c>
      <c r="C78" s="5" t="s">
        <v>153</v>
      </c>
      <c r="D78" s="14" t="s">
        <v>164</v>
      </c>
      <c r="E78" s="5" t="s">
        <v>79</v>
      </c>
      <c r="F78" s="5" t="s">
        <v>155</v>
      </c>
    </row>
    <row r="79" spans="1:6" x14ac:dyDescent="0.25">
      <c r="A79" s="5">
        <v>42</v>
      </c>
      <c r="B79" s="5" t="s">
        <v>116</v>
      </c>
      <c r="C79" s="5" t="s">
        <v>153</v>
      </c>
      <c r="D79" s="14" t="s">
        <v>165</v>
      </c>
      <c r="E79" s="5" t="s">
        <v>79</v>
      </c>
      <c r="F79" s="5" t="s">
        <v>155</v>
      </c>
    </row>
    <row r="80" spans="1:6" x14ac:dyDescent="0.25">
      <c r="A80" s="5">
        <v>43</v>
      </c>
      <c r="B80" s="5" t="s">
        <v>116</v>
      </c>
      <c r="C80" s="5" t="s">
        <v>153</v>
      </c>
      <c r="D80" s="14" t="s">
        <v>166</v>
      </c>
      <c r="E80" s="5" t="s">
        <v>79</v>
      </c>
      <c r="F80" s="5" t="s">
        <v>155</v>
      </c>
    </row>
    <row r="81" spans="1:6" x14ac:dyDescent="0.25">
      <c r="A81" s="5">
        <v>44</v>
      </c>
      <c r="B81" s="5" t="s">
        <v>116</v>
      </c>
      <c r="C81" s="5" t="s">
        <v>153</v>
      </c>
      <c r="D81" s="14" t="s">
        <v>167</v>
      </c>
      <c r="E81" s="5" t="s">
        <v>79</v>
      </c>
      <c r="F81" s="5" t="s">
        <v>155</v>
      </c>
    </row>
    <row r="82" spans="1:6" x14ac:dyDescent="0.25">
      <c r="A82" s="5">
        <v>45</v>
      </c>
      <c r="B82" s="5" t="s">
        <v>116</v>
      </c>
      <c r="C82" s="5" t="s">
        <v>153</v>
      </c>
      <c r="D82" s="14" t="s">
        <v>168</v>
      </c>
      <c r="E82" s="5" t="s">
        <v>79</v>
      </c>
      <c r="F82" s="5" t="s">
        <v>155</v>
      </c>
    </row>
    <row r="83" spans="1:6" x14ac:dyDescent="0.25">
      <c r="A83" s="5">
        <v>46</v>
      </c>
      <c r="B83" s="5" t="s">
        <v>116</v>
      </c>
      <c r="C83" s="5" t="s">
        <v>169</v>
      </c>
      <c r="D83" s="14" t="s">
        <v>170</v>
      </c>
      <c r="E83" s="5" t="s">
        <v>79</v>
      </c>
      <c r="F83" s="5" t="s">
        <v>82</v>
      </c>
    </row>
    <row r="84" spans="1:6" x14ac:dyDescent="0.25">
      <c r="A84" s="5">
        <v>47</v>
      </c>
      <c r="B84" s="5" t="s">
        <v>116</v>
      </c>
      <c r="C84" s="5" t="s">
        <v>169</v>
      </c>
      <c r="D84" s="14" t="s">
        <v>171</v>
      </c>
      <c r="E84" s="5" t="s">
        <v>79</v>
      </c>
      <c r="F84" s="5" t="s">
        <v>82</v>
      </c>
    </row>
    <row r="85" spans="1:6" x14ac:dyDescent="0.25">
      <c r="A85" s="5">
        <v>48</v>
      </c>
      <c r="B85" s="5" t="s">
        <v>116</v>
      </c>
      <c r="C85" s="5" t="s">
        <v>169</v>
      </c>
      <c r="D85" s="15" t="s">
        <v>172</v>
      </c>
      <c r="E85" s="5" t="s">
        <v>79</v>
      </c>
      <c r="F85" s="5" t="s">
        <v>82</v>
      </c>
    </row>
    <row r="86" spans="1:6" x14ac:dyDescent="0.25">
      <c r="A86" s="5">
        <v>49</v>
      </c>
      <c r="B86" s="5" t="s">
        <v>116</v>
      </c>
      <c r="C86" s="5" t="s">
        <v>169</v>
      </c>
      <c r="D86" s="14" t="s">
        <v>173</v>
      </c>
      <c r="E86" s="5" t="s">
        <v>79</v>
      </c>
      <c r="F86" s="5" t="s">
        <v>82</v>
      </c>
    </row>
    <row r="87" spans="1:6" x14ac:dyDescent="0.25">
      <c r="A87" s="5">
        <v>50</v>
      </c>
      <c r="B87" s="5" t="s">
        <v>116</v>
      </c>
      <c r="C87" s="5" t="s">
        <v>169</v>
      </c>
      <c r="D87" s="14" t="s">
        <v>174</v>
      </c>
      <c r="E87" s="5" t="s">
        <v>79</v>
      </c>
      <c r="F87" s="5" t="s">
        <v>82</v>
      </c>
    </row>
    <row r="88" spans="1:6" x14ac:dyDescent="0.25">
      <c r="A88" s="5">
        <v>51</v>
      </c>
      <c r="B88" s="5" t="s">
        <v>116</v>
      </c>
      <c r="C88" s="5" t="s">
        <v>175</v>
      </c>
      <c r="D88" s="14" t="s">
        <v>176</v>
      </c>
      <c r="E88" s="5" t="s">
        <v>79</v>
      </c>
      <c r="F88" s="5" t="s">
        <v>82</v>
      </c>
    </row>
    <row r="89" spans="1:6" ht="25.5" x14ac:dyDescent="0.25">
      <c r="A89" s="5">
        <v>52</v>
      </c>
      <c r="B89" s="5" t="s">
        <v>116</v>
      </c>
      <c r="C89" s="5" t="s">
        <v>175</v>
      </c>
      <c r="D89" s="14" t="s">
        <v>177</v>
      </c>
      <c r="E89" s="5" t="s">
        <v>79</v>
      </c>
      <c r="F89" s="5" t="s">
        <v>82</v>
      </c>
    </row>
    <row r="90" spans="1:6" ht="25.5" x14ac:dyDescent="0.25">
      <c r="A90" s="5">
        <v>53</v>
      </c>
      <c r="B90" s="5" t="s">
        <v>116</v>
      </c>
      <c r="C90" s="5" t="s">
        <v>175</v>
      </c>
      <c r="D90" s="14" t="s">
        <v>178</v>
      </c>
      <c r="E90" s="5" t="s">
        <v>79</v>
      </c>
      <c r="F90" s="5" t="s">
        <v>82</v>
      </c>
    </row>
    <row r="91" spans="1:6" ht="25.5" x14ac:dyDescent="0.25">
      <c r="A91" s="5">
        <v>54</v>
      </c>
      <c r="B91" s="5" t="s">
        <v>116</v>
      </c>
      <c r="C91" s="5" t="s">
        <v>175</v>
      </c>
      <c r="D91" s="14" t="s">
        <v>179</v>
      </c>
      <c r="E91" s="5" t="s">
        <v>79</v>
      </c>
      <c r="F91" s="5" t="s">
        <v>82</v>
      </c>
    </row>
    <row r="92" spans="1:6" x14ac:dyDescent="0.25">
      <c r="A92" s="5">
        <v>55</v>
      </c>
      <c r="B92" s="5" t="s">
        <v>116</v>
      </c>
      <c r="C92" s="5" t="s">
        <v>175</v>
      </c>
      <c r="D92" s="14" t="s">
        <v>180</v>
      </c>
      <c r="E92" s="5" t="s">
        <v>79</v>
      </c>
      <c r="F92" s="5" t="s">
        <v>82</v>
      </c>
    </row>
    <row r="93" spans="1:6" ht="25.5" x14ac:dyDescent="0.25">
      <c r="A93" s="5">
        <v>56</v>
      </c>
      <c r="B93" s="5" t="s">
        <v>116</v>
      </c>
      <c r="C93" s="5" t="s">
        <v>175</v>
      </c>
      <c r="D93" s="14" t="s">
        <v>181</v>
      </c>
      <c r="E93" s="5" t="s">
        <v>79</v>
      </c>
      <c r="F93" s="5" t="s">
        <v>82</v>
      </c>
    </row>
    <row r="94" spans="1:6" ht="25.5" x14ac:dyDescent="0.25">
      <c r="A94" s="5">
        <v>57</v>
      </c>
      <c r="B94" s="5" t="s">
        <v>116</v>
      </c>
      <c r="C94" s="5" t="s">
        <v>175</v>
      </c>
      <c r="D94" s="14" t="s">
        <v>182</v>
      </c>
      <c r="E94" s="5" t="s">
        <v>79</v>
      </c>
      <c r="F94" s="5" t="s">
        <v>82</v>
      </c>
    </row>
    <row r="95" spans="1:6" x14ac:dyDescent="0.25">
      <c r="A95" s="5">
        <v>58</v>
      </c>
      <c r="B95" s="5" t="s">
        <v>116</v>
      </c>
      <c r="C95" s="5" t="s">
        <v>175</v>
      </c>
      <c r="D95" s="14" t="s">
        <v>183</v>
      </c>
      <c r="E95" s="5" t="s">
        <v>79</v>
      </c>
      <c r="F95" s="5" t="s">
        <v>82</v>
      </c>
    </row>
    <row r="96" spans="1:6" x14ac:dyDescent="0.25">
      <c r="A96" s="5">
        <v>59</v>
      </c>
      <c r="B96" s="5" t="s">
        <v>116</v>
      </c>
      <c r="C96" s="5" t="s">
        <v>175</v>
      </c>
      <c r="D96" s="14" t="s">
        <v>184</v>
      </c>
      <c r="E96" s="5" t="s">
        <v>79</v>
      </c>
      <c r="F96" s="5" t="s">
        <v>82</v>
      </c>
    </row>
    <row r="97" spans="1:6" x14ac:dyDescent="0.25">
      <c r="A97" s="5">
        <v>60</v>
      </c>
      <c r="B97" s="5" t="s">
        <v>116</v>
      </c>
      <c r="C97" s="5" t="s">
        <v>185</v>
      </c>
      <c r="D97" s="14" t="s">
        <v>186</v>
      </c>
      <c r="E97" s="5" t="s">
        <v>79</v>
      </c>
      <c r="F97" s="5" t="s">
        <v>82</v>
      </c>
    </row>
    <row r="98" spans="1:6" x14ac:dyDescent="0.25">
      <c r="A98" s="5">
        <v>61</v>
      </c>
      <c r="B98" s="5" t="s">
        <v>116</v>
      </c>
      <c r="C98" s="5" t="s">
        <v>185</v>
      </c>
      <c r="D98" s="14" t="s">
        <v>187</v>
      </c>
      <c r="E98" s="5" t="s">
        <v>79</v>
      </c>
      <c r="F98" s="5" t="s">
        <v>82</v>
      </c>
    </row>
    <row r="99" spans="1:6" x14ac:dyDescent="0.25">
      <c r="A99" s="5">
        <v>62</v>
      </c>
      <c r="B99" s="5" t="s">
        <v>116</v>
      </c>
      <c r="C99" s="5" t="s">
        <v>185</v>
      </c>
      <c r="D99" s="14" t="s">
        <v>188</v>
      </c>
      <c r="E99" s="5" t="s">
        <v>79</v>
      </c>
      <c r="F99" s="5" t="s">
        <v>82</v>
      </c>
    </row>
    <row r="100" spans="1:6" x14ac:dyDescent="0.25">
      <c r="A100" s="5">
        <v>63</v>
      </c>
      <c r="B100" s="5" t="s">
        <v>116</v>
      </c>
      <c r="C100" s="5" t="s">
        <v>185</v>
      </c>
      <c r="D100" s="15" t="s">
        <v>189</v>
      </c>
      <c r="E100" s="5" t="s">
        <v>79</v>
      </c>
      <c r="F100" s="5" t="s">
        <v>82</v>
      </c>
    </row>
    <row r="101" spans="1:6" x14ac:dyDescent="0.25">
      <c r="A101" s="5">
        <v>64</v>
      </c>
      <c r="B101" s="5" t="s">
        <v>116</v>
      </c>
      <c r="C101" s="5" t="s">
        <v>190</v>
      </c>
      <c r="D101" s="14" t="s">
        <v>191</v>
      </c>
      <c r="E101" s="5" t="s">
        <v>79</v>
      </c>
      <c r="F101" s="5" t="s">
        <v>82</v>
      </c>
    </row>
    <row r="102" spans="1:6" x14ac:dyDescent="0.25">
      <c r="A102" s="5">
        <v>65</v>
      </c>
      <c r="B102" s="5" t="s">
        <v>116</v>
      </c>
      <c r="C102" s="5" t="s">
        <v>190</v>
      </c>
      <c r="D102" s="14" t="s">
        <v>192</v>
      </c>
      <c r="E102" s="5" t="s">
        <v>79</v>
      </c>
      <c r="F102" s="5" t="s">
        <v>82</v>
      </c>
    </row>
    <row r="103" spans="1:6" x14ac:dyDescent="0.25">
      <c r="A103" s="5">
        <v>66</v>
      </c>
      <c r="B103" s="5" t="s">
        <v>116</v>
      </c>
      <c r="C103" s="5" t="s">
        <v>190</v>
      </c>
      <c r="D103" s="14" t="s">
        <v>193</v>
      </c>
      <c r="E103" s="5" t="s">
        <v>79</v>
      </c>
      <c r="F103" s="5" t="s">
        <v>82</v>
      </c>
    </row>
    <row r="104" spans="1:6" x14ac:dyDescent="0.25">
      <c r="A104" s="5">
        <v>67</v>
      </c>
      <c r="B104" s="5" t="s">
        <v>116</v>
      </c>
      <c r="C104" s="5" t="s">
        <v>190</v>
      </c>
      <c r="D104" s="14" t="s">
        <v>194</v>
      </c>
      <c r="E104" s="5" t="s">
        <v>79</v>
      </c>
      <c r="F104" s="5" t="s">
        <v>82</v>
      </c>
    </row>
    <row r="105" spans="1:6" x14ac:dyDescent="0.25">
      <c r="A105" s="5">
        <v>68</v>
      </c>
      <c r="B105" s="5" t="s">
        <v>116</v>
      </c>
      <c r="C105" s="5" t="s">
        <v>190</v>
      </c>
      <c r="D105" s="14" t="s">
        <v>195</v>
      </c>
      <c r="E105" s="5" t="s">
        <v>79</v>
      </c>
      <c r="F105" s="5" t="s">
        <v>82</v>
      </c>
    </row>
    <row r="106" spans="1:6" x14ac:dyDescent="0.25">
      <c r="A106" s="5">
        <v>69</v>
      </c>
      <c r="B106" s="5" t="s">
        <v>116</v>
      </c>
      <c r="C106" s="5" t="s">
        <v>190</v>
      </c>
      <c r="D106" s="14" t="s">
        <v>196</v>
      </c>
      <c r="E106" s="5" t="s">
        <v>79</v>
      </c>
      <c r="F106" s="5" t="s">
        <v>82</v>
      </c>
    </row>
    <row r="107" spans="1:6" x14ac:dyDescent="0.25">
      <c r="A107" s="5">
        <v>70</v>
      </c>
      <c r="B107" s="5" t="s">
        <v>116</v>
      </c>
      <c r="C107" s="5" t="s">
        <v>197</v>
      </c>
      <c r="D107" s="14" t="s">
        <v>198</v>
      </c>
      <c r="E107" s="5" t="s">
        <v>79</v>
      </c>
      <c r="F107" s="5" t="s">
        <v>199</v>
      </c>
    </row>
    <row r="108" spans="1:6" x14ac:dyDescent="0.25">
      <c r="A108" s="5">
        <v>71</v>
      </c>
      <c r="B108" s="5" t="s">
        <v>116</v>
      </c>
      <c r="C108" s="5" t="s">
        <v>197</v>
      </c>
      <c r="D108" s="14" t="s">
        <v>200</v>
      </c>
      <c r="E108" s="5" t="s">
        <v>79</v>
      </c>
      <c r="F108" s="5" t="s">
        <v>199</v>
      </c>
    </row>
    <row r="109" spans="1:6" x14ac:dyDescent="0.25">
      <c r="A109" s="5">
        <v>72</v>
      </c>
      <c r="B109" s="5" t="s">
        <v>116</v>
      </c>
      <c r="C109" s="5" t="s">
        <v>197</v>
      </c>
      <c r="D109" s="14" t="s">
        <v>201</v>
      </c>
      <c r="E109" s="5" t="s">
        <v>79</v>
      </c>
      <c r="F109" s="5" t="s">
        <v>199</v>
      </c>
    </row>
    <row r="110" spans="1:6" x14ac:dyDescent="0.25">
      <c r="A110" s="5">
        <v>73</v>
      </c>
      <c r="B110" s="5" t="s">
        <v>116</v>
      </c>
      <c r="C110" s="5" t="s">
        <v>197</v>
      </c>
      <c r="D110" s="14" t="s">
        <v>202</v>
      </c>
      <c r="E110" s="5" t="s">
        <v>79</v>
      </c>
      <c r="F110" s="5" t="s">
        <v>199</v>
      </c>
    </row>
    <row r="111" spans="1:6" x14ac:dyDescent="0.25">
      <c r="A111" s="5">
        <v>74</v>
      </c>
      <c r="B111" s="5" t="s">
        <v>116</v>
      </c>
      <c r="C111" s="5" t="s">
        <v>197</v>
      </c>
      <c r="D111" s="14" t="s">
        <v>203</v>
      </c>
      <c r="E111" s="5" t="s">
        <v>79</v>
      </c>
      <c r="F111" s="5" t="s">
        <v>199</v>
      </c>
    </row>
    <row r="112" spans="1:6" x14ac:dyDescent="0.25">
      <c r="A112" s="5">
        <v>75</v>
      </c>
      <c r="B112" s="5" t="s">
        <v>116</v>
      </c>
      <c r="C112" s="5" t="s">
        <v>197</v>
      </c>
      <c r="D112" s="14" t="s">
        <v>204</v>
      </c>
      <c r="E112" s="5" t="s">
        <v>79</v>
      </c>
      <c r="F112" s="5" t="s">
        <v>199</v>
      </c>
    </row>
    <row r="113" spans="1:6" x14ac:dyDescent="0.25">
      <c r="A113" s="5">
        <v>76</v>
      </c>
      <c r="B113" s="5" t="s">
        <v>116</v>
      </c>
      <c r="C113" s="5" t="s">
        <v>205</v>
      </c>
      <c r="D113" s="14" t="s">
        <v>206</v>
      </c>
      <c r="E113" s="5" t="s">
        <v>79</v>
      </c>
      <c r="F113" s="5" t="s">
        <v>207</v>
      </c>
    </row>
    <row r="114" spans="1:6" x14ac:dyDescent="0.25">
      <c r="A114" s="5">
        <v>77</v>
      </c>
      <c r="B114" s="5" t="s">
        <v>116</v>
      </c>
      <c r="C114" s="5" t="s">
        <v>205</v>
      </c>
      <c r="D114" s="14" t="s">
        <v>208</v>
      </c>
      <c r="E114" s="5" t="s">
        <v>79</v>
      </c>
      <c r="F114" s="5" t="s">
        <v>207</v>
      </c>
    </row>
    <row r="115" spans="1:6" x14ac:dyDescent="0.25">
      <c r="A115" s="5">
        <v>78</v>
      </c>
      <c r="B115" s="5" t="s">
        <v>116</v>
      </c>
      <c r="C115" s="5" t="s">
        <v>205</v>
      </c>
      <c r="D115" s="14" t="s">
        <v>209</v>
      </c>
      <c r="E115" s="5" t="s">
        <v>79</v>
      </c>
      <c r="F115" s="5" t="s">
        <v>207</v>
      </c>
    </row>
    <row r="116" spans="1:6" x14ac:dyDescent="0.25">
      <c r="A116" s="5">
        <v>79</v>
      </c>
      <c r="B116" s="5" t="s">
        <v>116</v>
      </c>
      <c r="C116" s="5" t="s">
        <v>205</v>
      </c>
      <c r="D116" s="14" t="s">
        <v>210</v>
      </c>
      <c r="E116" s="5" t="s">
        <v>79</v>
      </c>
      <c r="F116" s="5" t="s">
        <v>207</v>
      </c>
    </row>
    <row r="117" spans="1:6" x14ac:dyDescent="0.25">
      <c r="A117" s="5">
        <v>80</v>
      </c>
      <c r="B117" s="5" t="s">
        <v>116</v>
      </c>
      <c r="C117" s="5" t="s">
        <v>205</v>
      </c>
      <c r="D117" s="14" t="s">
        <v>211</v>
      </c>
      <c r="E117" s="5" t="s">
        <v>79</v>
      </c>
      <c r="F117" s="5" t="s">
        <v>207</v>
      </c>
    </row>
    <row r="118" spans="1:6" x14ac:dyDescent="0.25">
      <c r="A118" s="5">
        <v>81</v>
      </c>
      <c r="B118" s="5" t="s">
        <v>116</v>
      </c>
      <c r="C118" s="5" t="s">
        <v>212</v>
      </c>
      <c r="D118" s="14" t="s">
        <v>213</v>
      </c>
      <c r="E118" s="5" t="s">
        <v>214</v>
      </c>
      <c r="F118" s="5" t="s">
        <v>199</v>
      </c>
    </row>
    <row r="119" spans="1:6" x14ac:dyDescent="0.25">
      <c r="A119" s="5">
        <v>82</v>
      </c>
      <c r="B119" s="5" t="s">
        <v>116</v>
      </c>
      <c r="C119" s="5" t="s">
        <v>212</v>
      </c>
      <c r="D119" s="14" t="s">
        <v>215</v>
      </c>
      <c r="E119" s="5" t="s">
        <v>214</v>
      </c>
      <c r="F119" s="5" t="s">
        <v>199</v>
      </c>
    </row>
    <row r="120" spans="1:6" x14ac:dyDescent="0.25">
      <c r="A120" s="5">
        <v>83</v>
      </c>
      <c r="B120" s="5" t="s">
        <v>116</v>
      </c>
      <c r="C120" s="5" t="s">
        <v>212</v>
      </c>
      <c r="D120" s="14" t="s">
        <v>216</v>
      </c>
      <c r="E120" s="5" t="s">
        <v>214</v>
      </c>
      <c r="F120" s="5" t="s">
        <v>199</v>
      </c>
    </row>
    <row r="121" spans="1:6" x14ac:dyDescent="0.25">
      <c r="A121" s="5">
        <v>84</v>
      </c>
      <c r="B121" s="5" t="s">
        <v>116</v>
      </c>
      <c r="C121" s="5" t="s">
        <v>212</v>
      </c>
      <c r="D121" s="14" t="s">
        <v>217</v>
      </c>
      <c r="E121" s="5" t="s">
        <v>214</v>
      </c>
      <c r="F121" s="5" t="s">
        <v>199</v>
      </c>
    </row>
    <row r="122" spans="1:6" x14ac:dyDescent="0.25">
      <c r="A122" s="5">
        <v>85</v>
      </c>
      <c r="B122" s="5" t="s">
        <v>116</v>
      </c>
      <c r="C122" s="5" t="s">
        <v>212</v>
      </c>
      <c r="D122" s="14" t="s">
        <v>218</v>
      </c>
      <c r="E122" s="5" t="s">
        <v>214</v>
      </c>
      <c r="F122" s="5" t="s">
        <v>199</v>
      </c>
    </row>
    <row r="123" spans="1:6" ht="25.5" x14ac:dyDescent="0.25">
      <c r="A123" s="5">
        <v>86</v>
      </c>
      <c r="B123" s="5" t="s">
        <v>116</v>
      </c>
      <c r="C123" s="17" t="s">
        <v>219</v>
      </c>
      <c r="D123" s="14" t="s">
        <v>220</v>
      </c>
      <c r="E123" s="5" t="s">
        <v>214</v>
      </c>
      <c r="F123" s="5" t="s">
        <v>199</v>
      </c>
    </row>
    <row r="124" spans="1:6" ht="25.5" x14ac:dyDescent="0.25">
      <c r="A124" s="5">
        <v>87</v>
      </c>
      <c r="B124" s="5" t="s">
        <v>116</v>
      </c>
      <c r="C124" s="17" t="s">
        <v>219</v>
      </c>
      <c r="D124" s="14" t="s">
        <v>221</v>
      </c>
      <c r="E124" s="5" t="s">
        <v>214</v>
      </c>
      <c r="F124" s="5" t="s">
        <v>199</v>
      </c>
    </row>
    <row r="125" spans="1:6" x14ac:dyDescent="0.25">
      <c r="A125" s="5">
        <v>88</v>
      </c>
      <c r="B125" s="5" t="s">
        <v>116</v>
      </c>
      <c r="C125" s="17" t="s">
        <v>219</v>
      </c>
      <c r="D125" s="14" t="s">
        <v>222</v>
      </c>
      <c r="E125" s="5" t="s">
        <v>214</v>
      </c>
      <c r="F125" s="5" t="s">
        <v>199</v>
      </c>
    </row>
    <row r="126" spans="1:6" x14ac:dyDescent="0.25">
      <c r="A126" s="5">
        <v>89</v>
      </c>
      <c r="B126" s="5" t="s">
        <v>116</v>
      </c>
      <c r="C126" s="17" t="s">
        <v>223</v>
      </c>
      <c r="D126" s="14" t="s">
        <v>224</v>
      </c>
      <c r="E126" s="5" t="s">
        <v>214</v>
      </c>
      <c r="F126" s="5" t="s">
        <v>199</v>
      </c>
    </row>
    <row r="127" spans="1:6" x14ac:dyDescent="0.25">
      <c r="A127" s="5">
        <v>90</v>
      </c>
      <c r="B127" s="5" t="s">
        <v>116</v>
      </c>
      <c r="C127" s="17" t="s">
        <v>223</v>
      </c>
      <c r="D127" s="14" t="s">
        <v>225</v>
      </c>
      <c r="E127" s="5" t="s">
        <v>214</v>
      </c>
      <c r="F127" s="5" t="s">
        <v>199</v>
      </c>
    </row>
    <row r="128" spans="1:6" x14ac:dyDescent="0.25">
      <c r="A128" s="5">
        <v>91</v>
      </c>
      <c r="B128" s="5" t="s">
        <v>116</v>
      </c>
      <c r="C128" s="17" t="s">
        <v>223</v>
      </c>
      <c r="D128" s="14" t="s">
        <v>226</v>
      </c>
      <c r="E128" s="5" t="s">
        <v>214</v>
      </c>
      <c r="F128" s="5" t="s">
        <v>199</v>
      </c>
    </row>
    <row r="129" spans="1:6" x14ac:dyDescent="0.25">
      <c r="A129" s="5">
        <v>92</v>
      </c>
      <c r="B129" s="5" t="s">
        <v>116</v>
      </c>
      <c r="C129" s="17" t="s">
        <v>227</v>
      </c>
      <c r="D129" s="14" t="s">
        <v>228</v>
      </c>
      <c r="E129" s="5" t="s">
        <v>229</v>
      </c>
      <c r="F129" s="5" t="s">
        <v>230</v>
      </c>
    </row>
    <row r="130" spans="1:6" x14ac:dyDescent="0.25">
      <c r="A130" s="5">
        <v>93</v>
      </c>
      <c r="B130" s="5" t="s">
        <v>116</v>
      </c>
      <c r="C130" s="17" t="s">
        <v>227</v>
      </c>
      <c r="D130" s="14" t="s">
        <v>231</v>
      </c>
      <c r="E130" s="5" t="s">
        <v>229</v>
      </c>
      <c r="F130" s="5" t="s">
        <v>230</v>
      </c>
    </row>
    <row r="131" spans="1:6" x14ac:dyDescent="0.25">
      <c r="A131" s="5">
        <v>94</v>
      </c>
      <c r="B131" s="5" t="s">
        <v>116</v>
      </c>
      <c r="C131" s="17" t="s">
        <v>227</v>
      </c>
      <c r="D131" s="14" t="s">
        <v>232</v>
      </c>
      <c r="E131" s="5" t="s">
        <v>229</v>
      </c>
      <c r="F131" s="5" t="s">
        <v>230</v>
      </c>
    </row>
    <row r="132" spans="1:6" x14ac:dyDescent="0.25">
      <c r="A132" s="5">
        <v>95</v>
      </c>
      <c r="B132" s="5" t="s">
        <v>116</v>
      </c>
      <c r="C132" s="17" t="s">
        <v>233</v>
      </c>
      <c r="D132" s="14" t="s">
        <v>234</v>
      </c>
      <c r="E132" s="5" t="s">
        <v>229</v>
      </c>
      <c r="F132" s="5" t="s">
        <v>230</v>
      </c>
    </row>
    <row r="133" spans="1:6" x14ac:dyDescent="0.25">
      <c r="A133" s="5">
        <v>96</v>
      </c>
      <c r="B133" s="5" t="s">
        <v>116</v>
      </c>
      <c r="C133" s="17" t="s">
        <v>233</v>
      </c>
      <c r="D133" s="14" t="s">
        <v>235</v>
      </c>
      <c r="E133" s="5" t="s">
        <v>229</v>
      </c>
      <c r="F133" s="5" t="s">
        <v>230</v>
      </c>
    </row>
    <row r="134" spans="1:6" x14ac:dyDescent="0.25">
      <c r="A134" s="5">
        <v>97</v>
      </c>
      <c r="B134" s="5" t="s">
        <v>116</v>
      </c>
      <c r="C134" s="17" t="s">
        <v>233</v>
      </c>
      <c r="D134" s="14" t="s">
        <v>236</v>
      </c>
      <c r="E134" s="5" t="s">
        <v>229</v>
      </c>
      <c r="F134" s="5" t="s">
        <v>230</v>
      </c>
    </row>
    <row r="135" spans="1:6" x14ac:dyDescent="0.25">
      <c r="A135" s="5">
        <v>98</v>
      </c>
      <c r="B135" s="5" t="s">
        <v>116</v>
      </c>
      <c r="C135" s="17" t="s">
        <v>233</v>
      </c>
      <c r="D135" s="14" t="s">
        <v>237</v>
      </c>
      <c r="E135" s="5" t="s">
        <v>229</v>
      </c>
      <c r="F135" s="5" t="s">
        <v>230</v>
      </c>
    </row>
    <row r="136" spans="1:6" x14ac:dyDescent="0.25">
      <c r="A136" s="5">
        <v>99</v>
      </c>
      <c r="B136" s="5" t="s">
        <v>116</v>
      </c>
      <c r="C136" s="17" t="s">
        <v>233</v>
      </c>
      <c r="D136" s="14" t="s">
        <v>238</v>
      </c>
      <c r="E136" s="5" t="s">
        <v>229</v>
      </c>
      <c r="F136" s="5" t="s">
        <v>230</v>
      </c>
    </row>
    <row r="137" spans="1:6" x14ac:dyDescent="0.25">
      <c r="A137" s="5">
        <v>100</v>
      </c>
      <c r="B137" s="5" t="s">
        <v>116</v>
      </c>
      <c r="C137" s="17" t="s">
        <v>233</v>
      </c>
      <c r="D137" s="14" t="s">
        <v>239</v>
      </c>
      <c r="E137" s="5" t="s">
        <v>229</v>
      </c>
      <c r="F137" s="5" t="s">
        <v>230</v>
      </c>
    </row>
    <row r="138" spans="1:6" x14ac:dyDescent="0.25">
      <c r="A138" s="5">
        <v>101</v>
      </c>
      <c r="B138" s="5" t="s">
        <v>116</v>
      </c>
      <c r="C138" s="17" t="s">
        <v>233</v>
      </c>
      <c r="D138" s="14" t="s">
        <v>240</v>
      </c>
      <c r="E138" s="5" t="s">
        <v>229</v>
      </c>
      <c r="F138" s="5" t="s">
        <v>230</v>
      </c>
    </row>
    <row r="139" spans="1:6" x14ac:dyDescent="0.25">
      <c r="A139" s="5">
        <v>102</v>
      </c>
      <c r="B139" s="5" t="s">
        <v>116</v>
      </c>
      <c r="C139" s="17" t="s">
        <v>233</v>
      </c>
      <c r="D139" s="14" t="s">
        <v>241</v>
      </c>
      <c r="E139" s="5" t="s">
        <v>229</v>
      </c>
      <c r="F139" s="5" t="s">
        <v>230</v>
      </c>
    </row>
    <row r="140" spans="1:6" x14ac:dyDescent="0.25">
      <c r="A140" s="5">
        <v>103</v>
      </c>
      <c r="B140" s="5" t="s">
        <v>116</v>
      </c>
      <c r="C140" s="17" t="s">
        <v>233</v>
      </c>
      <c r="D140" s="14" t="s">
        <v>242</v>
      </c>
      <c r="E140" s="5" t="s">
        <v>229</v>
      </c>
      <c r="F140" s="5" t="s">
        <v>230</v>
      </c>
    </row>
    <row r="141" spans="1:6" x14ac:dyDescent="0.25">
      <c r="A141" s="5">
        <v>104</v>
      </c>
      <c r="B141" s="5" t="s">
        <v>116</v>
      </c>
      <c r="C141" s="17" t="s">
        <v>233</v>
      </c>
      <c r="D141" s="14" t="s">
        <v>243</v>
      </c>
      <c r="E141" s="5" t="s">
        <v>229</v>
      </c>
      <c r="F141" s="5" t="s">
        <v>230</v>
      </c>
    </row>
    <row r="142" spans="1:6" x14ac:dyDescent="0.25">
      <c r="A142" s="5">
        <v>105</v>
      </c>
      <c r="B142" s="5" t="s">
        <v>116</v>
      </c>
      <c r="C142" s="17" t="s">
        <v>233</v>
      </c>
      <c r="D142" s="14" t="s">
        <v>244</v>
      </c>
      <c r="E142" s="5" t="s">
        <v>229</v>
      </c>
      <c r="F142" s="5" t="s">
        <v>230</v>
      </c>
    </row>
    <row r="143" spans="1:6" x14ac:dyDescent="0.25">
      <c r="A143" s="5">
        <v>106</v>
      </c>
      <c r="B143" s="5" t="s">
        <v>116</v>
      </c>
      <c r="C143" s="17" t="s">
        <v>233</v>
      </c>
      <c r="D143" s="14" t="s">
        <v>245</v>
      </c>
      <c r="E143" s="5" t="s">
        <v>229</v>
      </c>
      <c r="F143" s="5" t="s">
        <v>230</v>
      </c>
    </row>
    <row r="144" spans="1:6" x14ac:dyDescent="0.25">
      <c r="A144" s="5">
        <v>107</v>
      </c>
      <c r="B144" s="5" t="s">
        <v>116</v>
      </c>
      <c r="C144" s="17" t="s">
        <v>233</v>
      </c>
      <c r="D144" s="14" t="s">
        <v>246</v>
      </c>
      <c r="E144" s="5" t="s">
        <v>229</v>
      </c>
      <c r="F144" s="5" t="s">
        <v>230</v>
      </c>
    </row>
    <row r="145" spans="1:6" x14ac:dyDescent="0.25">
      <c r="A145" s="5">
        <v>108</v>
      </c>
      <c r="B145" s="5" t="s">
        <v>116</v>
      </c>
      <c r="C145" s="17" t="s">
        <v>233</v>
      </c>
      <c r="D145" s="14" t="s">
        <v>247</v>
      </c>
      <c r="E145" s="5" t="s">
        <v>229</v>
      </c>
      <c r="F145" s="5" t="s">
        <v>230</v>
      </c>
    </row>
    <row r="146" spans="1:6" x14ac:dyDescent="0.25">
      <c r="A146" s="5">
        <v>109</v>
      </c>
      <c r="B146" s="5" t="s">
        <v>116</v>
      </c>
      <c r="C146" s="17" t="s">
        <v>233</v>
      </c>
      <c r="D146" s="14" t="s">
        <v>248</v>
      </c>
      <c r="E146" s="5" t="s">
        <v>229</v>
      </c>
      <c r="F146" s="5" t="s">
        <v>230</v>
      </c>
    </row>
    <row r="147" spans="1:6" ht="25.5" x14ac:dyDescent="0.25">
      <c r="A147" s="5">
        <v>110</v>
      </c>
      <c r="B147" s="5" t="s">
        <v>116</v>
      </c>
      <c r="C147" s="17" t="s">
        <v>233</v>
      </c>
      <c r="D147" s="14" t="s">
        <v>249</v>
      </c>
      <c r="E147" s="5" t="s">
        <v>229</v>
      </c>
      <c r="F147" s="5" t="s">
        <v>230</v>
      </c>
    </row>
    <row r="148" spans="1:6" x14ac:dyDescent="0.25">
      <c r="A148" s="5">
        <v>111</v>
      </c>
      <c r="B148" s="5" t="s">
        <v>116</v>
      </c>
      <c r="C148" s="17" t="s">
        <v>233</v>
      </c>
      <c r="D148" s="14" t="s">
        <v>250</v>
      </c>
      <c r="E148" s="5" t="s">
        <v>229</v>
      </c>
      <c r="F148" s="5" t="s">
        <v>230</v>
      </c>
    </row>
    <row r="149" spans="1:6" x14ac:dyDescent="0.25">
      <c r="A149" s="5">
        <v>112</v>
      </c>
      <c r="B149" s="5" t="s">
        <v>116</v>
      </c>
      <c r="C149" s="17" t="s">
        <v>233</v>
      </c>
      <c r="D149" s="14" t="s">
        <v>251</v>
      </c>
      <c r="E149" s="5" t="s">
        <v>229</v>
      </c>
      <c r="F149" s="5" t="s">
        <v>230</v>
      </c>
    </row>
    <row r="150" spans="1:6" x14ac:dyDescent="0.25">
      <c r="A150" s="5">
        <v>113</v>
      </c>
      <c r="B150" s="5" t="s">
        <v>116</v>
      </c>
      <c r="C150" s="17" t="s">
        <v>233</v>
      </c>
      <c r="D150" s="14" t="s">
        <v>252</v>
      </c>
      <c r="E150" s="5" t="s">
        <v>229</v>
      </c>
      <c r="F150" s="5" t="s">
        <v>230</v>
      </c>
    </row>
    <row r="151" spans="1:6" ht="25.5" x14ac:dyDescent="0.25">
      <c r="A151" s="5">
        <v>114</v>
      </c>
      <c r="B151" s="5" t="s">
        <v>116</v>
      </c>
      <c r="C151" s="17" t="s">
        <v>233</v>
      </c>
      <c r="D151" s="14" t="s">
        <v>253</v>
      </c>
      <c r="E151" s="5" t="s">
        <v>229</v>
      </c>
      <c r="F151" s="5" t="s">
        <v>230</v>
      </c>
    </row>
    <row r="152" spans="1:6" x14ac:dyDescent="0.25">
      <c r="A152" s="5">
        <v>115</v>
      </c>
      <c r="B152" s="5" t="s">
        <v>116</v>
      </c>
      <c r="C152" s="17" t="s">
        <v>233</v>
      </c>
      <c r="D152" s="14" t="s">
        <v>254</v>
      </c>
      <c r="E152" s="5" t="s">
        <v>229</v>
      </c>
      <c r="F152" s="5" t="s">
        <v>230</v>
      </c>
    </row>
  </sheetData>
  <phoneticPr fontId="9" type="noConversion"/>
  <dataValidations count="1">
    <dataValidation type="list" allowBlank="1" showInputMessage="1" showErrorMessage="1" sqref="B2:B152" xr:uid="{00000000-0002-0000-0600-000000000000}">
      <formula1>"Grains, pulses, vegetables"</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N210"/>
  <sheetViews>
    <sheetView showGridLines="0" workbookViewId="0">
      <selection activeCell="B4" sqref="B4"/>
    </sheetView>
  </sheetViews>
  <sheetFormatPr defaultRowHeight="15" x14ac:dyDescent="0.25"/>
  <cols>
    <col min="1" max="1" width="9" customWidth="1"/>
    <col min="2" max="2" width="15.7109375" bestFit="1" customWidth="1"/>
    <col min="3" max="3" width="17.28515625" style="1" bestFit="1" customWidth="1"/>
    <col min="4" max="4" width="14.28515625" style="1" customWidth="1"/>
    <col min="5" max="5" width="14.7109375" style="1" bestFit="1" customWidth="1"/>
    <col min="6" max="6" width="10.140625" customWidth="1"/>
    <col min="7" max="7" width="9.28515625" customWidth="1"/>
    <col min="8" max="8" width="8.140625" customWidth="1"/>
    <col min="9" max="9" width="14.42578125" customWidth="1"/>
    <col min="10" max="10" width="11.7109375" customWidth="1"/>
    <col min="11" max="11" width="9.7109375" customWidth="1"/>
    <col min="12" max="12" width="18.140625" customWidth="1"/>
    <col min="13" max="13" width="11.7109375" customWidth="1"/>
    <col min="14" max="14" width="13.85546875" customWidth="1"/>
    <col min="15" max="15" width="12.5703125" customWidth="1"/>
    <col min="16" max="16" width="10.7109375" customWidth="1"/>
    <col min="17" max="17" width="12.7109375" style="2" hidden="1" customWidth="1"/>
    <col min="18" max="18" width="15.7109375" style="2" bestFit="1" customWidth="1"/>
    <col min="19" max="19" width="18.42578125" style="2" hidden="1" customWidth="1"/>
    <col min="20" max="20" width="14.7109375" hidden="1" customWidth="1"/>
    <col min="21" max="21" width="12.140625" style="2" hidden="1" customWidth="1"/>
    <col min="22" max="22" width="12" customWidth="1"/>
    <col min="23" max="23" width="14.42578125" customWidth="1"/>
    <col min="24" max="24" width="10.85546875" customWidth="1"/>
    <col min="25" max="26" width="15.140625" customWidth="1"/>
    <col min="29" max="29" width="19.5703125" customWidth="1"/>
    <col min="32" max="66" width="9.140625" style="28"/>
  </cols>
  <sheetData>
    <row r="1" spans="1:66" ht="39" customHeight="1" x14ac:dyDescent="0.3">
      <c r="B1" s="82">
        <f ca="1">+TODAY()</f>
        <v>45467</v>
      </c>
      <c r="F1" s="198"/>
      <c r="G1" s="198"/>
      <c r="H1" s="198"/>
      <c r="I1" s="198"/>
      <c r="K1" s="52"/>
    </row>
    <row r="2" spans="1:66" ht="18" customHeight="1" x14ac:dyDescent="0.25">
      <c r="A2" s="28"/>
      <c r="B2" s="48"/>
      <c r="C2" s="49"/>
      <c r="D2" s="49"/>
      <c r="E2" s="49"/>
      <c r="F2" s="50"/>
      <c r="G2" s="50"/>
      <c r="H2" s="50"/>
      <c r="I2" s="50"/>
    </row>
    <row r="3" spans="1:66" s="8" customFormat="1" ht="62.25" customHeight="1" x14ac:dyDescent="0.25">
      <c r="A3" s="51" t="s">
        <v>4</v>
      </c>
      <c r="B3" s="51" t="s">
        <v>5</v>
      </c>
      <c r="C3" s="51" t="s">
        <v>6</v>
      </c>
      <c r="D3" s="51" t="s">
        <v>7</v>
      </c>
      <c r="E3" s="51" t="s">
        <v>437</v>
      </c>
      <c r="F3" s="51" t="s">
        <v>8</v>
      </c>
      <c r="G3" s="51" t="s">
        <v>9</v>
      </c>
      <c r="H3" s="51" t="s">
        <v>10</v>
      </c>
      <c r="I3" s="51" t="s">
        <v>11</v>
      </c>
      <c r="J3" s="51" t="s">
        <v>12</v>
      </c>
      <c r="K3" s="34" t="s">
        <v>14</v>
      </c>
      <c r="L3" s="51" t="s">
        <v>15</v>
      </c>
      <c r="M3" s="51" t="s">
        <v>16</v>
      </c>
      <c r="N3" s="51" t="s">
        <v>17</v>
      </c>
      <c r="O3" s="34" t="s">
        <v>18</v>
      </c>
      <c r="P3" s="51" t="s">
        <v>19</v>
      </c>
      <c r="Q3" s="34" t="s">
        <v>20</v>
      </c>
      <c r="R3" s="51" t="s">
        <v>21</v>
      </c>
      <c r="S3" s="51" t="s">
        <v>22</v>
      </c>
      <c r="T3" s="51" t="s">
        <v>23</v>
      </c>
      <c r="U3" s="34" t="s">
        <v>24</v>
      </c>
      <c r="V3" s="34" t="s">
        <v>25</v>
      </c>
      <c r="W3" s="34" t="s">
        <v>26</v>
      </c>
      <c r="X3" s="79" t="s">
        <v>29</v>
      </c>
      <c r="Y3" s="79" t="s">
        <v>30</v>
      </c>
      <c r="Z3" s="81"/>
      <c r="AA3" s="197" t="s">
        <v>0</v>
      </c>
      <c r="AB3" s="197"/>
      <c r="AC3" s="197"/>
      <c r="AD3" s="197"/>
      <c r="AE3" s="197"/>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row>
    <row r="4" spans="1:66" s="3" customFormat="1" ht="51" x14ac:dyDescent="0.25">
      <c r="A4" s="11">
        <v>1</v>
      </c>
      <c r="B4" s="11" t="s">
        <v>31</v>
      </c>
      <c r="C4" s="11"/>
      <c r="D4" s="11"/>
      <c r="E4" s="35" t="str">
        <f t="shared" ref="E4:E10" si="0">UPPER(MID(B4,1,2)) &amp; UPPER(MID(C4,1,3)) &amp; TEXT(J4,"DD.M.YY")</f>
        <v>GR23.4.22</v>
      </c>
      <c r="F4" s="11" t="s">
        <v>40</v>
      </c>
      <c r="G4" s="11">
        <v>20</v>
      </c>
      <c r="H4" s="11" t="s">
        <v>35</v>
      </c>
      <c r="I4" s="36">
        <v>44573</v>
      </c>
      <c r="J4" s="36">
        <v>44674</v>
      </c>
      <c r="K4" s="11">
        <f t="shared" ref="K4:K10" si="1">J4-I4</f>
        <v>101</v>
      </c>
      <c r="L4" s="98" t="s">
        <v>438</v>
      </c>
      <c r="M4" s="36">
        <v>44644</v>
      </c>
      <c r="N4" s="37">
        <v>1</v>
      </c>
      <c r="O4" s="36">
        <f>M4+N4</f>
        <v>44645</v>
      </c>
      <c r="P4" s="11">
        <v>15</v>
      </c>
      <c r="Q4" s="36">
        <f>O4+P4</f>
        <v>44660</v>
      </c>
      <c r="R4" s="11">
        <v>40</v>
      </c>
      <c r="S4" s="36" t="s">
        <v>36</v>
      </c>
      <c r="T4" s="36">
        <v>44666</v>
      </c>
      <c r="U4" s="11">
        <f t="shared" ref="U4:U23" si="2">T4-Q4</f>
        <v>6</v>
      </c>
      <c r="V4" s="11">
        <f>G4-R4</f>
        <v>-20</v>
      </c>
      <c r="W4" s="11">
        <f t="shared" ref="W4:W23" ca="1" si="3">J4-$B$1</f>
        <v>-793</v>
      </c>
      <c r="X4" s="57" t="s">
        <v>447</v>
      </c>
      <c r="Y4" s="57"/>
      <c r="Z4" s="25"/>
      <c r="AA4" s="2"/>
      <c r="AB4" s="2"/>
      <c r="AC4" s="2"/>
      <c r="AD4" s="2"/>
      <c r="AE4" s="2"/>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row>
    <row r="5" spans="1:66" s="6" customFormat="1" x14ac:dyDescent="0.25">
      <c r="A5" s="11">
        <f>A4+1</f>
        <v>2</v>
      </c>
      <c r="B5" s="11"/>
      <c r="C5" s="11"/>
      <c r="D5" s="35"/>
      <c r="E5" s="35" t="str">
        <f t="shared" si="0"/>
        <v>23.2.23</v>
      </c>
      <c r="F5" s="11" t="s">
        <v>40</v>
      </c>
      <c r="G5" s="11"/>
      <c r="H5" s="11"/>
      <c r="I5" s="11"/>
      <c r="J5" s="36">
        <v>44980</v>
      </c>
      <c r="K5" s="11">
        <f t="shared" si="1"/>
        <v>44980</v>
      </c>
      <c r="L5" s="37"/>
      <c r="M5" s="36">
        <v>44644</v>
      </c>
      <c r="N5" s="11">
        <v>2</v>
      </c>
      <c r="O5" s="36">
        <f t="shared" ref="O5:O23" si="4">M5+N5</f>
        <v>44646</v>
      </c>
      <c r="P5" s="11">
        <v>10</v>
      </c>
      <c r="Q5" s="36">
        <f t="shared" ref="Q5:Q23" si="5">O5+P5</f>
        <v>44656</v>
      </c>
      <c r="R5" s="36"/>
      <c r="S5" s="36"/>
      <c r="T5" s="36">
        <v>44666</v>
      </c>
      <c r="U5" s="11">
        <f t="shared" si="2"/>
        <v>10</v>
      </c>
      <c r="V5" s="11">
        <f t="shared" ref="V5:V68" si="6">G5-R5</f>
        <v>0</v>
      </c>
      <c r="W5" s="11">
        <f t="shared" ca="1" si="3"/>
        <v>-487</v>
      </c>
      <c r="X5" s="57"/>
      <c r="Y5" s="57"/>
      <c r="Z5" s="25"/>
      <c r="AA5" s="2"/>
      <c r="AB5" s="2"/>
      <c r="AC5" s="2"/>
      <c r="AD5" s="2"/>
      <c r="AE5" s="2"/>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row>
    <row r="6" spans="1:66" s="6" customFormat="1" x14ac:dyDescent="0.25">
      <c r="A6" s="11">
        <f t="shared" ref="A6:A69" si="7">A5+1</f>
        <v>3</v>
      </c>
      <c r="B6" s="11"/>
      <c r="C6" s="11"/>
      <c r="D6" s="35"/>
      <c r="E6" s="35" t="str">
        <f t="shared" si="0"/>
        <v>23.2.23</v>
      </c>
      <c r="F6" s="11"/>
      <c r="G6" s="11"/>
      <c r="H6" s="11"/>
      <c r="I6" s="36">
        <v>44573</v>
      </c>
      <c r="J6" s="36">
        <v>44980</v>
      </c>
      <c r="K6" s="11">
        <f t="shared" si="1"/>
        <v>407</v>
      </c>
      <c r="L6" s="37"/>
      <c r="M6" s="36">
        <v>44621</v>
      </c>
      <c r="N6" s="11">
        <v>3</v>
      </c>
      <c r="O6" s="36">
        <f t="shared" si="4"/>
        <v>44624</v>
      </c>
      <c r="P6" s="11">
        <v>15</v>
      </c>
      <c r="Q6" s="36">
        <f t="shared" si="5"/>
        <v>44639</v>
      </c>
      <c r="R6" s="36"/>
      <c r="S6" s="36"/>
      <c r="T6" s="36">
        <v>44648</v>
      </c>
      <c r="U6" s="11">
        <f t="shared" si="2"/>
        <v>9</v>
      </c>
      <c r="V6" s="11">
        <f t="shared" si="6"/>
        <v>0</v>
      </c>
      <c r="W6" s="11">
        <f t="shared" ca="1" si="3"/>
        <v>-487</v>
      </c>
      <c r="X6" s="57"/>
      <c r="Y6" s="57"/>
      <c r="Z6" s="25"/>
      <c r="AA6" s="2"/>
      <c r="AB6" s="2"/>
      <c r="AC6" s="2"/>
      <c r="AD6" s="2"/>
      <c r="AE6" s="2"/>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row>
    <row r="7" spans="1:66" s="2" customFormat="1" x14ac:dyDescent="0.25">
      <c r="A7" s="42">
        <f t="shared" si="7"/>
        <v>4</v>
      </c>
      <c r="B7" s="11"/>
      <c r="C7" s="11"/>
      <c r="D7" s="35"/>
      <c r="E7" s="35" t="str">
        <f t="shared" si="0"/>
        <v>23.2.23</v>
      </c>
      <c r="F7" s="11"/>
      <c r="G7" s="11"/>
      <c r="H7" s="11"/>
      <c r="I7" s="42"/>
      <c r="J7" s="36">
        <v>44980</v>
      </c>
      <c r="K7" s="11">
        <f t="shared" si="1"/>
        <v>44980</v>
      </c>
      <c r="L7" s="37"/>
      <c r="M7" s="42"/>
      <c r="N7" s="42"/>
      <c r="O7" s="36">
        <f t="shared" si="4"/>
        <v>0</v>
      </c>
      <c r="P7" s="42"/>
      <c r="Q7" s="36">
        <f t="shared" si="5"/>
        <v>0</v>
      </c>
      <c r="R7" s="36"/>
      <c r="S7" s="36"/>
      <c r="T7" s="42"/>
      <c r="U7" s="11">
        <f t="shared" si="2"/>
        <v>0</v>
      </c>
      <c r="V7" s="11">
        <f t="shared" si="6"/>
        <v>0</v>
      </c>
      <c r="W7" s="11">
        <f t="shared" ca="1" si="3"/>
        <v>-487</v>
      </c>
      <c r="X7" s="57"/>
      <c r="Y7" s="57"/>
      <c r="Z7" s="25"/>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row>
    <row r="8" spans="1:66" s="2" customFormat="1" x14ac:dyDescent="0.25">
      <c r="A8" s="42">
        <f t="shared" si="7"/>
        <v>5</v>
      </c>
      <c r="B8" s="11"/>
      <c r="C8" s="11"/>
      <c r="D8" s="35"/>
      <c r="E8" s="35" t="str">
        <f t="shared" si="0"/>
        <v>23.2.23</v>
      </c>
      <c r="F8" s="11"/>
      <c r="G8" s="11"/>
      <c r="H8" s="11"/>
      <c r="I8" s="36">
        <v>44573</v>
      </c>
      <c r="J8" s="36">
        <v>44980</v>
      </c>
      <c r="K8" s="11">
        <f t="shared" si="1"/>
        <v>407</v>
      </c>
      <c r="L8" s="37"/>
      <c r="M8" s="36">
        <v>44621</v>
      </c>
      <c r="N8" s="11">
        <v>4</v>
      </c>
      <c r="O8" s="36">
        <f t="shared" si="4"/>
        <v>44625</v>
      </c>
      <c r="P8" s="42"/>
      <c r="Q8" s="36">
        <f t="shared" si="5"/>
        <v>44625</v>
      </c>
      <c r="R8" s="36"/>
      <c r="S8" s="36"/>
      <c r="T8" s="42"/>
      <c r="U8" s="11">
        <f t="shared" si="2"/>
        <v>-44625</v>
      </c>
      <c r="V8" s="11">
        <f t="shared" si="6"/>
        <v>0</v>
      </c>
      <c r="W8" s="11">
        <f t="shared" ca="1" si="3"/>
        <v>-487</v>
      </c>
      <c r="X8" s="57"/>
      <c r="Y8" s="57"/>
      <c r="Z8" s="25"/>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row>
    <row r="9" spans="1:66" s="2" customFormat="1" x14ac:dyDescent="0.25">
      <c r="A9" s="42">
        <f t="shared" si="7"/>
        <v>6</v>
      </c>
      <c r="B9" s="11"/>
      <c r="C9" s="11"/>
      <c r="D9" s="35"/>
      <c r="E9" s="35" t="str">
        <f t="shared" si="0"/>
        <v>23.2.23</v>
      </c>
      <c r="F9" s="11"/>
      <c r="G9" s="11"/>
      <c r="H9" s="11"/>
      <c r="I9" s="42"/>
      <c r="J9" s="36">
        <v>44980</v>
      </c>
      <c r="K9" s="11">
        <f t="shared" si="1"/>
        <v>44980</v>
      </c>
      <c r="L9" s="37"/>
      <c r="M9" s="42"/>
      <c r="N9" s="42"/>
      <c r="O9" s="36">
        <f t="shared" si="4"/>
        <v>0</v>
      </c>
      <c r="P9" s="42"/>
      <c r="Q9" s="36">
        <f t="shared" si="5"/>
        <v>0</v>
      </c>
      <c r="R9" s="36"/>
      <c r="S9" s="36"/>
      <c r="T9" s="42"/>
      <c r="U9" s="11">
        <f t="shared" si="2"/>
        <v>0</v>
      </c>
      <c r="V9" s="11">
        <f t="shared" si="6"/>
        <v>0</v>
      </c>
      <c r="W9" s="11">
        <f t="shared" ca="1" si="3"/>
        <v>-487</v>
      </c>
      <c r="X9" s="57"/>
      <c r="Y9" s="57"/>
      <c r="Z9" s="25"/>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row>
    <row r="10" spans="1:66" s="2" customFormat="1" x14ac:dyDescent="0.25">
      <c r="A10" s="42">
        <f t="shared" si="7"/>
        <v>7</v>
      </c>
      <c r="B10" s="11"/>
      <c r="C10" s="11"/>
      <c r="D10" s="35"/>
      <c r="E10" s="35" t="str">
        <f t="shared" si="0"/>
        <v>23.2.23</v>
      </c>
      <c r="F10" s="11"/>
      <c r="G10" s="11"/>
      <c r="H10" s="11"/>
      <c r="I10" s="42"/>
      <c r="J10" s="36">
        <v>44980</v>
      </c>
      <c r="K10" s="11">
        <f t="shared" si="1"/>
        <v>44980</v>
      </c>
      <c r="L10" s="37"/>
      <c r="M10" s="42"/>
      <c r="N10" s="42"/>
      <c r="O10" s="36">
        <f t="shared" si="4"/>
        <v>0</v>
      </c>
      <c r="P10" s="42"/>
      <c r="Q10" s="36">
        <f t="shared" si="5"/>
        <v>0</v>
      </c>
      <c r="R10" s="36"/>
      <c r="S10" s="36"/>
      <c r="T10" s="42"/>
      <c r="U10" s="11">
        <f t="shared" si="2"/>
        <v>0</v>
      </c>
      <c r="V10" s="11">
        <f t="shared" si="6"/>
        <v>0</v>
      </c>
      <c r="W10" s="11">
        <f t="shared" ca="1" si="3"/>
        <v>-487</v>
      </c>
      <c r="X10" s="57"/>
      <c r="Y10" s="57"/>
      <c r="Z10" s="25"/>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row>
    <row r="11" spans="1:66" s="2" customFormat="1" x14ac:dyDescent="0.25">
      <c r="A11" s="42">
        <f t="shared" si="7"/>
        <v>8</v>
      </c>
      <c r="B11" s="11"/>
      <c r="C11" s="11"/>
      <c r="D11" s="35"/>
      <c r="E11" s="35"/>
      <c r="F11" s="11"/>
      <c r="G11" s="11"/>
      <c r="H11" s="11"/>
      <c r="I11" s="42"/>
      <c r="J11" s="42"/>
      <c r="K11" s="44"/>
      <c r="L11" s="37"/>
      <c r="M11" s="42"/>
      <c r="N11" s="42"/>
      <c r="O11" s="36">
        <f t="shared" si="4"/>
        <v>0</v>
      </c>
      <c r="P11" s="42"/>
      <c r="Q11" s="36">
        <f t="shared" si="5"/>
        <v>0</v>
      </c>
      <c r="R11" s="36"/>
      <c r="S11" s="36"/>
      <c r="T11" s="42"/>
      <c r="U11" s="11">
        <f t="shared" si="2"/>
        <v>0</v>
      </c>
      <c r="V11" s="11">
        <f t="shared" si="6"/>
        <v>0</v>
      </c>
      <c r="W11" s="11">
        <f t="shared" ca="1" si="3"/>
        <v>-45467</v>
      </c>
      <c r="X11" s="57"/>
      <c r="Y11" s="57"/>
      <c r="Z11" s="25"/>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row>
    <row r="12" spans="1:66" s="2" customFormat="1" ht="25.5" customHeight="1" x14ac:dyDescent="0.25">
      <c r="A12" s="42">
        <f t="shared" si="7"/>
        <v>9</v>
      </c>
      <c r="B12" s="11"/>
      <c r="C12" s="11"/>
      <c r="D12" s="35"/>
      <c r="E12" s="35"/>
      <c r="F12" s="11"/>
      <c r="G12" s="11"/>
      <c r="H12" s="11"/>
      <c r="I12" s="42"/>
      <c r="J12" s="42"/>
      <c r="K12" s="42"/>
      <c r="L12" s="37"/>
      <c r="M12" s="42"/>
      <c r="N12" s="42"/>
      <c r="O12" s="36">
        <f t="shared" si="4"/>
        <v>0</v>
      </c>
      <c r="P12" s="42"/>
      <c r="Q12" s="36">
        <f t="shared" si="5"/>
        <v>0</v>
      </c>
      <c r="R12" s="36"/>
      <c r="S12" s="36"/>
      <c r="T12" s="42"/>
      <c r="U12" s="11">
        <f t="shared" si="2"/>
        <v>0</v>
      </c>
      <c r="V12" s="11">
        <f t="shared" si="6"/>
        <v>0</v>
      </c>
      <c r="W12" s="11">
        <f t="shared" ca="1" si="3"/>
        <v>-45467</v>
      </c>
      <c r="X12" s="57"/>
      <c r="Y12" s="57"/>
      <c r="Z12" s="25"/>
      <c r="AB12" s="201" t="s">
        <v>1</v>
      </c>
      <c r="AC12" s="201"/>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row>
    <row r="13" spans="1:66" s="2" customFormat="1" x14ac:dyDescent="0.25">
      <c r="A13" s="42">
        <f t="shared" si="7"/>
        <v>10</v>
      </c>
      <c r="B13" s="11"/>
      <c r="C13" s="11"/>
      <c r="D13" s="35"/>
      <c r="E13" s="35"/>
      <c r="F13" s="11"/>
      <c r="G13" s="11"/>
      <c r="H13" s="11"/>
      <c r="I13" s="42"/>
      <c r="J13" s="42"/>
      <c r="K13" s="42"/>
      <c r="L13" s="37"/>
      <c r="M13" s="42"/>
      <c r="N13" s="42"/>
      <c r="O13" s="36">
        <f t="shared" si="4"/>
        <v>0</v>
      </c>
      <c r="P13" s="42"/>
      <c r="Q13" s="36">
        <f t="shared" si="5"/>
        <v>0</v>
      </c>
      <c r="R13" s="36"/>
      <c r="S13" s="36"/>
      <c r="T13" s="42"/>
      <c r="U13" s="11">
        <f t="shared" si="2"/>
        <v>0</v>
      </c>
      <c r="V13" s="11">
        <f t="shared" si="6"/>
        <v>0</v>
      </c>
      <c r="W13" s="11">
        <f t="shared" ca="1" si="3"/>
        <v>-45467</v>
      </c>
      <c r="X13" s="11"/>
      <c r="Y13" s="11"/>
      <c r="Z13" s="3"/>
      <c r="AB13" s="32" t="s">
        <v>2</v>
      </c>
      <c r="AC13" s="33" t="s">
        <v>3</v>
      </c>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row>
    <row r="14" spans="1:66" s="2" customFormat="1" x14ac:dyDescent="0.25">
      <c r="A14" s="42">
        <f t="shared" si="7"/>
        <v>11</v>
      </c>
      <c r="B14" s="11"/>
      <c r="C14" s="11"/>
      <c r="D14" s="35"/>
      <c r="E14" s="35"/>
      <c r="F14" s="11"/>
      <c r="G14" s="11"/>
      <c r="H14" s="11"/>
      <c r="I14" s="42"/>
      <c r="J14" s="42"/>
      <c r="K14" s="42"/>
      <c r="L14" s="37"/>
      <c r="M14" s="42"/>
      <c r="N14" s="42"/>
      <c r="O14" s="36">
        <f t="shared" si="4"/>
        <v>0</v>
      </c>
      <c r="P14" s="42"/>
      <c r="Q14" s="36">
        <f t="shared" si="5"/>
        <v>0</v>
      </c>
      <c r="R14" s="36"/>
      <c r="S14" s="36"/>
      <c r="T14" s="42"/>
      <c r="U14" s="11">
        <f t="shared" si="2"/>
        <v>0</v>
      </c>
      <c r="V14" s="11">
        <f t="shared" si="6"/>
        <v>0</v>
      </c>
      <c r="W14" s="11">
        <f t="shared" ca="1" si="3"/>
        <v>-45467</v>
      </c>
      <c r="X14" s="11"/>
      <c r="Y14" s="11"/>
      <c r="Z14" s="3"/>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row>
    <row r="15" spans="1:66" s="2" customFormat="1" x14ac:dyDescent="0.25">
      <c r="A15" s="42">
        <f t="shared" si="7"/>
        <v>12</v>
      </c>
      <c r="B15" s="11"/>
      <c r="C15" s="11"/>
      <c r="D15" s="35"/>
      <c r="E15" s="35"/>
      <c r="F15" s="11"/>
      <c r="G15" s="11"/>
      <c r="H15" s="11"/>
      <c r="I15" s="42"/>
      <c r="J15" s="44"/>
      <c r="K15" s="42"/>
      <c r="L15" s="37"/>
      <c r="M15" s="42"/>
      <c r="N15" s="42"/>
      <c r="O15" s="36">
        <f t="shared" si="4"/>
        <v>0</v>
      </c>
      <c r="P15" s="42"/>
      <c r="Q15" s="36">
        <f t="shared" si="5"/>
        <v>0</v>
      </c>
      <c r="R15" s="36"/>
      <c r="S15" s="36"/>
      <c r="T15" s="42"/>
      <c r="U15" s="11">
        <f t="shared" si="2"/>
        <v>0</v>
      </c>
      <c r="V15" s="11">
        <f t="shared" si="6"/>
        <v>0</v>
      </c>
      <c r="W15" s="11">
        <f t="shared" ca="1" si="3"/>
        <v>-45467</v>
      </c>
      <c r="X15" s="11"/>
      <c r="Y15" s="11"/>
      <c r="Z15" s="3"/>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row>
    <row r="16" spans="1:66" s="2" customFormat="1" x14ac:dyDescent="0.25">
      <c r="A16" s="42">
        <f t="shared" si="7"/>
        <v>13</v>
      </c>
      <c r="B16" s="11"/>
      <c r="C16" s="11"/>
      <c r="D16" s="35"/>
      <c r="E16" s="35"/>
      <c r="F16" s="11"/>
      <c r="G16" s="11"/>
      <c r="H16" s="11"/>
      <c r="I16" s="42"/>
      <c r="J16" s="42"/>
      <c r="K16" s="42"/>
      <c r="L16" s="37"/>
      <c r="M16" s="42"/>
      <c r="N16" s="42"/>
      <c r="O16" s="36">
        <f t="shared" si="4"/>
        <v>0</v>
      </c>
      <c r="P16" s="42"/>
      <c r="Q16" s="36">
        <f t="shared" si="5"/>
        <v>0</v>
      </c>
      <c r="R16" s="36"/>
      <c r="S16" s="36"/>
      <c r="T16" s="42"/>
      <c r="U16" s="11">
        <f t="shared" si="2"/>
        <v>0</v>
      </c>
      <c r="V16" s="11">
        <f t="shared" si="6"/>
        <v>0</v>
      </c>
      <c r="W16" s="11">
        <f t="shared" ca="1" si="3"/>
        <v>-45467</v>
      </c>
      <c r="X16" s="11"/>
      <c r="Y16" s="11"/>
      <c r="Z16" s="3"/>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row>
    <row r="17" spans="1:66" s="2" customFormat="1" x14ac:dyDescent="0.25">
      <c r="A17" s="42">
        <f t="shared" si="7"/>
        <v>14</v>
      </c>
      <c r="B17" s="11"/>
      <c r="C17" s="11"/>
      <c r="D17" s="35"/>
      <c r="E17" s="35"/>
      <c r="F17" s="11"/>
      <c r="G17" s="11"/>
      <c r="H17" s="11"/>
      <c r="I17" s="42"/>
      <c r="J17" s="42"/>
      <c r="K17" s="42"/>
      <c r="L17" s="37"/>
      <c r="M17" s="42"/>
      <c r="N17" s="42"/>
      <c r="O17" s="36">
        <f t="shared" si="4"/>
        <v>0</v>
      </c>
      <c r="P17" s="42"/>
      <c r="Q17" s="36">
        <f t="shared" si="5"/>
        <v>0</v>
      </c>
      <c r="R17" s="36"/>
      <c r="S17" s="36"/>
      <c r="T17" s="42"/>
      <c r="U17" s="11">
        <f t="shared" si="2"/>
        <v>0</v>
      </c>
      <c r="V17" s="11">
        <f t="shared" si="6"/>
        <v>0</v>
      </c>
      <c r="W17" s="11">
        <f t="shared" ca="1" si="3"/>
        <v>-45467</v>
      </c>
      <c r="X17" s="11"/>
      <c r="Y17" s="11"/>
      <c r="Z17" s="3"/>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row>
    <row r="18" spans="1:66" s="2" customFormat="1" x14ac:dyDescent="0.25">
      <c r="A18" s="42">
        <f t="shared" si="7"/>
        <v>15</v>
      </c>
      <c r="B18" s="11"/>
      <c r="C18" s="11"/>
      <c r="D18" s="35"/>
      <c r="E18" s="35"/>
      <c r="F18" s="11"/>
      <c r="G18" s="11"/>
      <c r="H18" s="11"/>
      <c r="I18" s="42"/>
      <c r="J18" s="42"/>
      <c r="K18" s="42"/>
      <c r="L18" s="37"/>
      <c r="M18" s="42"/>
      <c r="N18" s="42"/>
      <c r="O18" s="36">
        <f t="shared" si="4"/>
        <v>0</v>
      </c>
      <c r="P18" s="42"/>
      <c r="Q18" s="36">
        <f t="shared" si="5"/>
        <v>0</v>
      </c>
      <c r="R18" s="36"/>
      <c r="S18" s="36"/>
      <c r="T18" s="42"/>
      <c r="U18" s="11">
        <f t="shared" si="2"/>
        <v>0</v>
      </c>
      <c r="V18" s="11">
        <f t="shared" si="6"/>
        <v>0</v>
      </c>
      <c r="W18" s="11">
        <f t="shared" ca="1" si="3"/>
        <v>-45467</v>
      </c>
      <c r="X18" s="11"/>
      <c r="Y18" s="11"/>
      <c r="Z18" s="3"/>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row>
    <row r="19" spans="1:66" s="2" customFormat="1" x14ac:dyDescent="0.25">
      <c r="A19" s="42">
        <f t="shared" si="7"/>
        <v>16</v>
      </c>
      <c r="B19" s="11"/>
      <c r="C19" s="11"/>
      <c r="D19" s="35"/>
      <c r="E19" s="35"/>
      <c r="F19" s="11"/>
      <c r="G19" s="11"/>
      <c r="H19" s="11"/>
      <c r="I19" s="42"/>
      <c r="J19" s="42"/>
      <c r="K19" s="42"/>
      <c r="L19" s="37"/>
      <c r="M19" s="42"/>
      <c r="N19" s="42"/>
      <c r="O19" s="36">
        <f t="shared" si="4"/>
        <v>0</v>
      </c>
      <c r="P19" s="42"/>
      <c r="Q19" s="36">
        <f t="shared" si="5"/>
        <v>0</v>
      </c>
      <c r="R19" s="36"/>
      <c r="S19" s="36"/>
      <c r="T19" s="42"/>
      <c r="U19" s="11">
        <f t="shared" si="2"/>
        <v>0</v>
      </c>
      <c r="V19" s="11">
        <f t="shared" si="6"/>
        <v>0</v>
      </c>
      <c r="W19" s="11">
        <f t="shared" ca="1" si="3"/>
        <v>-45467</v>
      </c>
      <c r="X19" s="11"/>
      <c r="Y19" s="11"/>
      <c r="Z19" s="3"/>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row>
    <row r="20" spans="1:66" s="2" customFormat="1" x14ac:dyDescent="0.25">
      <c r="A20" s="42">
        <f t="shared" si="7"/>
        <v>17</v>
      </c>
      <c r="B20" s="11"/>
      <c r="C20" s="11"/>
      <c r="D20" s="35"/>
      <c r="E20" s="35"/>
      <c r="F20" s="11"/>
      <c r="G20" s="11"/>
      <c r="H20" s="11"/>
      <c r="I20" s="42"/>
      <c r="J20" s="42"/>
      <c r="K20" s="42"/>
      <c r="L20" s="37"/>
      <c r="M20" s="42"/>
      <c r="N20" s="42"/>
      <c r="O20" s="36">
        <f t="shared" si="4"/>
        <v>0</v>
      </c>
      <c r="P20" s="42"/>
      <c r="Q20" s="36">
        <f t="shared" si="5"/>
        <v>0</v>
      </c>
      <c r="R20" s="36"/>
      <c r="S20" s="36"/>
      <c r="T20" s="42"/>
      <c r="U20" s="11">
        <f t="shared" si="2"/>
        <v>0</v>
      </c>
      <c r="V20" s="11">
        <f t="shared" si="6"/>
        <v>0</v>
      </c>
      <c r="W20" s="11">
        <f t="shared" ca="1" si="3"/>
        <v>-45467</v>
      </c>
      <c r="X20" s="11"/>
      <c r="Y20" s="11"/>
      <c r="Z20" s="3"/>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row>
    <row r="21" spans="1:66" s="2" customFormat="1" x14ac:dyDescent="0.25">
      <c r="A21" s="42">
        <f t="shared" si="7"/>
        <v>18</v>
      </c>
      <c r="B21" s="11"/>
      <c r="C21" s="11"/>
      <c r="D21" s="35"/>
      <c r="E21" s="35"/>
      <c r="F21" s="11"/>
      <c r="G21" s="11"/>
      <c r="H21" s="11"/>
      <c r="I21" s="42"/>
      <c r="J21" s="42"/>
      <c r="K21" s="42"/>
      <c r="L21" s="37"/>
      <c r="M21" s="42"/>
      <c r="N21" s="42"/>
      <c r="O21" s="36">
        <f t="shared" si="4"/>
        <v>0</v>
      </c>
      <c r="P21" s="42"/>
      <c r="Q21" s="36">
        <f t="shared" si="5"/>
        <v>0</v>
      </c>
      <c r="R21" s="36"/>
      <c r="S21" s="36"/>
      <c r="T21" s="42"/>
      <c r="U21" s="11">
        <f t="shared" si="2"/>
        <v>0</v>
      </c>
      <c r="V21" s="11">
        <f t="shared" si="6"/>
        <v>0</v>
      </c>
      <c r="W21" s="11">
        <f t="shared" ca="1" si="3"/>
        <v>-45467</v>
      </c>
      <c r="X21" s="11"/>
      <c r="Y21" s="11"/>
      <c r="Z21" s="3"/>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row>
    <row r="22" spans="1:66" s="2" customFormat="1" x14ac:dyDescent="0.25">
      <c r="A22" s="42">
        <f t="shared" si="7"/>
        <v>19</v>
      </c>
      <c r="B22" s="11"/>
      <c r="C22" s="11"/>
      <c r="D22" s="35"/>
      <c r="E22" s="35"/>
      <c r="F22" s="11"/>
      <c r="G22" s="11"/>
      <c r="H22" s="11"/>
      <c r="I22" s="42"/>
      <c r="J22" s="42"/>
      <c r="K22" s="42"/>
      <c r="L22" s="37"/>
      <c r="M22" s="42"/>
      <c r="N22" s="42"/>
      <c r="O22" s="36">
        <f t="shared" si="4"/>
        <v>0</v>
      </c>
      <c r="P22" s="42"/>
      <c r="Q22" s="36">
        <f t="shared" si="5"/>
        <v>0</v>
      </c>
      <c r="R22" s="36"/>
      <c r="S22" s="36"/>
      <c r="T22" s="42"/>
      <c r="U22" s="11">
        <f t="shared" si="2"/>
        <v>0</v>
      </c>
      <c r="V22" s="11">
        <f t="shared" si="6"/>
        <v>0</v>
      </c>
      <c r="W22" s="11">
        <f t="shared" ca="1" si="3"/>
        <v>-45467</v>
      </c>
      <c r="X22" s="11"/>
      <c r="Y22" s="11"/>
      <c r="Z22" s="3"/>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row>
    <row r="23" spans="1:66" s="2" customFormat="1" x14ac:dyDescent="0.25">
      <c r="A23" s="42">
        <f t="shared" si="7"/>
        <v>20</v>
      </c>
      <c r="B23" s="11"/>
      <c r="C23" s="11"/>
      <c r="D23" s="35"/>
      <c r="E23" s="35"/>
      <c r="F23" s="11"/>
      <c r="G23" s="11"/>
      <c r="H23" s="11"/>
      <c r="I23" s="42"/>
      <c r="J23" s="42"/>
      <c r="K23" s="42"/>
      <c r="L23" s="37"/>
      <c r="M23" s="42"/>
      <c r="N23" s="42"/>
      <c r="O23" s="36">
        <f t="shared" si="4"/>
        <v>0</v>
      </c>
      <c r="P23" s="42"/>
      <c r="Q23" s="36">
        <f t="shared" si="5"/>
        <v>0</v>
      </c>
      <c r="R23" s="36"/>
      <c r="S23" s="36"/>
      <c r="T23" s="42"/>
      <c r="U23" s="11">
        <f t="shared" si="2"/>
        <v>0</v>
      </c>
      <c r="V23" s="11">
        <f t="shared" si="6"/>
        <v>0</v>
      </c>
      <c r="W23" s="11">
        <f t="shared" ca="1" si="3"/>
        <v>-45467</v>
      </c>
      <c r="X23" s="11"/>
      <c r="Y23" s="11"/>
      <c r="Z23" s="3"/>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row>
    <row r="24" spans="1:66" x14ac:dyDescent="0.25">
      <c r="A24" s="42">
        <f t="shared" si="7"/>
        <v>21</v>
      </c>
      <c r="B24" s="11"/>
      <c r="C24" s="11"/>
      <c r="D24" s="35"/>
      <c r="E24" s="46"/>
      <c r="F24" s="45"/>
      <c r="G24" s="11"/>
      <c r="H24" s="11"/>
      <c r="I24" s="45"/>
      <c r="J24" s="45"/>
      <c r="K24" s="45"/>
      <c r="L24" s="37"/>
      <c r="M24" s="45"/>
      <c r="N24" s="45"/>
      <c r="O24" s="45"/>
      <c r="P24" s="45"/>
      <c r="Q24" s="42"/>
      <c r="R24" s="42"/>
      <c r="S24" s="42"/>
      <c r="T24" s="45"/>
      <c r="U24" s="42"/>
      <c r="V24" s="11">
        <f t="shared" si="6"/>
        <v>0</v>
      </c>
      <c r="W24" s="45"/>
      <c r="X24" s="11"/>
      <c r="Y24" s="11"/>
      <c r="Z24" s="3"/>
    </row>
    <row r="25" spans="1:66" x14ac:dyDescent="0.25">
      <c r="A25" s="42">
        <f t="shared" si="7"/>
        <v>22</v>
      </c>
      <c r="B25" s="11"/>
      <c r="C25" s="11"/>
      <c r="D25" s="35"/>
      <c r="E25" s="47"/>
      <c r="F25" s="29"/>
      <c r="G25" s="29"/>
      <c r="H25" s="11"/>
      <c r="I25" s="29"/>
      <c r="J25" s="29"/>
      <c r="K25" s="29"/>
      <c r="L25" s="37"/>
      <c r="M25" s="29"/>
      <c r="N25" s="29"/>
      <c r="O25" s="29"/>
      <c r="P25" s="29"/>
      <c r="Q25" s="43"/>
      <c r="R25" s="43"/>
      <c r="S25" s="43"/>
      <c r="T25" s="29"/>
      <c r="U25" s="43"/>
      <c r="V25" s="11">
        <f t="shared" si="6"/>
        <v>0</v>
      </c>
      <c r="W25" s="29"/>
      <c r="X25" s="29"/>
      <c r="Y25" s="29"/>
    </row>
    <row r="26" spans="1:66" x14ac:dyDescent="0.25">
      <c r="A26" s="42">
        <f t="shared" si="7"/>
        <v>23</v>
      </c>
      <c r="B26" s="11"/>
      <c r="C26" s="11"/>
      <c r="D26" s="35"/>
      <c r="E26" s="47"/>
      <c r="F26" s="29"/>
      <c r="G26" s="29"/>
      <c r="H26" s="11"/>
      <c r="I26" s="29"/>
      <c r="J26" s="29"/>
      <c r="K26" s="29"/>
      <c r="L26" s="37"/>
      <c r="M26" s="29"/>
      <c r="N26" s="29"/>
      <c r="O26" s="29"/>
      <c r="P26" s="29"/>
      <c r="Q26" s="43"/>
      <c r="R26" s="43"/>
      <c r="S26" s="43"/>
      <c r="T26" s="29"/>
      <c r="U26" s="43"/>
      <c r="V26" s="11">
        <f t="shared" si="6"/>
        <v>0</v>
      </c>
      <c r="W26" s="29"/>
      <c r="X26" s="29"/>
      <c r="Y26" s="29"/>
    </row>
    <row r="27" spans="1:66" x14ac:dyDescent="0.25">
      <c r="A27" s="42">
        <f t="shared" si="7"/>
        <v>24</v>
      </c>
      <c r="B27" s="11"/>
      <c r="C27" s="11"/>
      <c r="D27" s="35"/>
      <c r="E27" s="47"/>
      <c r="F27" s="29"/>
      <c r="G27" s="29"/>
      <c r="H27" s="11"/>
      <c r="I27" s="29"/>
      <c r="J27" s="29"/>
      <c r="K27" s="29"/>
      <c r="L27" s="37"/>
      <c r="M27" s="29"/>
      <c r="N27" s="29"/>
      <c r="O27" s="29"/>
      <c r="P27" s="29"/>
      <c r="Q27" s="43"/>
      <c r="R27" s="43"/>
      <c r="S27" s="43"/>
      <c r="T27" s="29"/>
      <c r="U27" s="43"/>
      <c r="V27" s="11">
        <f t="shared" si="6"/>
        <v>0</v>
      </c>
      <c r="W27" s="29"/>
      <c r="X27" s="29"/>
      <c r="Y27" s="29"/>
    </row>
    <row r="28" spans="1:66" ht="18.75" x14ac:dyDescent="0.3">
      <c r="A28" s="42">
        <f t="shared" si="7"/>
        <v>25</v>
      </c>
      <c r="B28" s="11"/>
      <c r="C28" s="11"/>
      <c r="D28" s="35"/>
      <c r="E28" s="52"/>
      <c r="F28" s="29"/>
      <c r="G28" s="29"/>
      <c r="H28" s="11"/>
      <c r="I28" s="29"/>
      <c r="J28" s="29"/>
      <c r="K28" s="29"/>
      <c r="L28" s="37"/>
      <c r="M28" s="29"/>
      <c r="N28" s="29"/>
      <c r="O28" s="29"/>
      <c r="P28" s="29"/>
      <c r="Q28" s="43"/>
      <c r="R28" s="43"/>
      <c r="S28" s="43"/>
      <c r="T28" s="29"/>
      <c r="U28" s="43"/>
      <c r="V28" s="11">
        <f t="shared" si="6"/>
        <v>0</v>
      </c>
      <c r="W28" s="29"/>
      <c r="X28" s="29"/>
      <c r="Y28" s="29"/>
    </row>
    <row r="29" spans="1:66" x14ac:dyDescent="0.25">
      <c r="A29" s="42">
        <f t="shared" si="7"/>
        <v>26</v>
      </c>
      <c r="B29" s="11"/>
      <c r="C29" s="11"/>
      <c r="D29" s="35"/>
      <c r="E29" s="47"/>
      <c r="F29" s="29"/>
      <c r="G29" s="29"/>
      <c r="H29" s="11"/>
      <c r="I29" s="29"/>
      <c r="J29" s="29"/>
      <c r="K29" s="29"/>
      <c r="L29" s="37"/>
      <c r="M29" s="29"/>
      <c r="N29" s="29"/>
      <c r="O29" s="29"/>
      <c r="P29" s="29"/>
      <c r="Q29" s="43"/>
      <c r="R29" s="43"/>
      <c r="S29" s="43"/>
      <c r="T29" s="29"/>
      <c r="U29" s="43"/>
      <c r="V29" s="11">
        <f t="shared" si="6"/>
        <v>0</v>
      </c>
      <c r="W29" s="29"/>
      <c r="X29" s="29"/>
      <c r="Y29" s="29"/>
    </row>
    <row r="30" spans="1:66" x14ac:dyDescent="0.25">
      <c r="A30" s="42">
        <f t="shared" si="7"/>
        <v>27</v>
      </c>
      <c r="B30" s="11"/>
      <c r="C30" s="11"/>
      <c r="D30" s="35"/>
      <c r="E30" s="47"/>
      <c r="F30" s="29"/>
      <c r="G30" s="29"/>
      <c r="H30" s="11"/>
      <c r="I30" s="29"/>
      <c r="J30" s="29"/>
      <c r="K30" s="29"/>
      <c r="L30" s="37"/>
      <c r="M30" s="29"/>
      <c r="N30" s="29"/>
      <c r="O30" s="29"/>
      <c r="P30" s="29"/>
      <c r="Q30" s="43"/>
      <c r="R30" s="43"/>
      <c r="S30" s="43"/>
      <c r="T30" s="29"/>
      <c r="U30" s="43"/>
      <c r="V30" s="11">
        <f t="shared" si="6"/>
        <v>0</v>
      </c>
      <c r="W30" s="29"/>
      <c r="X30" s="29"/>
      <c r="Y30" s="29"/>
    </row>
    <row r="31" spans="1:66" x14ac:dyDescent="0.25">
      <c r="A31" s="42">
        <f t="shared" si="7"/>
        <v>28</v>
      </c>
      <c r="B31" s="11"/>
      <c r="C31" s="11"/>
      <c r="D31" s="35"/>
      <c r="E31" s="47"/>
      <c r="F31" s="29"/>
      <c r="G31" s="29"/>
      <c r="H31" s="11"/>
      <c r="I31" s="29"/>
      <c r="J31" s="29"/>
      <c r="K31" s="29"/>
      <c r="L31" s="37"/>
      <c r="M31" s="29"/>
      <c r="N31" s="29"/>
      <c r="O31" s="29"/>
      <c r="P31" s="29"/>
      <c r="Q31" s="43"/>
      <c r="R31" s="43"/>
      <c r="S31" s="43"/>
      <c r="T31" s="29"/>
      <c r="U31" s="43"/>
      <c r="V31" s="11">
        <f t="shared" si="6"/>
        <v>0</v>
      </c>
      <c r="W31" s="29"/>
      <c r="X31" s="29"/>
      <c r="Y31" s="29"/>
    </row>
    <row r="32" spans="1:66" x14ac:dyDescent="0.25">
      <c r="A32" s="42">
        <f t="shared" si="7"/>
        <v>29</v>
      </c>
      <c r="B32" s="11"/>
      <c r="C32" s="11"/>
      <c r="D32" s="35"/>
      <c r="E32" s="47"/>
      <c r="F32" s="29"/>
      <c r="G32" s="29"/>
      <c r="H32" s="11"/>
      <c r="I32" s="29"/>
      <c r="J32" s="29"/>
      <c r="K32" s="29"/>
      <c r="L32" s="37"/>
      <c r="M32" s="29"/>
      <c r="N32" s="29"/>
      <c r="O32" s="29"/>
      <c r="P32" s="29"/>
      <c r="Q32" s="43"/>
      <c r="R32" s="43"/>
      <c r="S32" s="43"/>
      <c r="T32" s="29"/>
      <c r="U32" s="43"/>
      <c r="V32" s="11">
        <f t="shared" si="6"/>
        <v>0</v>
      </c>
      <c r="W32" s="29"/>
      <c r="X32" s="29"/>
      <c r="Y32" s="29"/>
    </row>
    <row r="33" spans="1:25" x14ac:dyDescent="0.25">
      <c r="A33" s="42">
        <f t="shared" si="7"/>
        <v>30</v>
      </c>
      <c r="B33" s="11"/>
      <c r="C33" s="11"/>
      <c r="D33" s="35"/>
      <c r="E33" s="47"/>
      <c r="F33" s="29"/>
      <c r="G33" s="29"/>
      <c r="H33" s="11"/>
      <c r="I33" s="29"/>
      <c r="J33" s="29"/>
      <c r="K33" s="29"/>
      <c r="L33" s="37"/>
      <c r="M33" s="29"/>
      <c r="N33" s="29"/>
      <c r="O33" s="29"/>
      <c r="P33" s="29"/>
      <c r="Q33" s="43"/>
      <c r="R33" s="43"/>
      <c r="S33" s="43"/>
      <c r="T33" s="29"/>
      <c r="U33" s="43"/>
      <c r="V33" s="11">
        <f t="shared" si="6"/>
        <v>0</v>
      </c>
      <c r="W33" s="29"/>
      <c r="X33" s="29"/>
      <c r="Y33" s="29"/>
    </row>
    <row r="34" spans="1:25" x14ac:dyDescent="0.25">
      <c r="A34" s="42">
        <f t="shared" si="7"/>
        <v>31</v>
      </c>
      <c r="B34" s="11"/>
      <c r="C34" s="11"/>
      <c r="D34" s="35"/>
      <c r="E34" s="47"/>
      <c r="F34" s="29"/>
      <c r="G34" s="29"/>
      <c r="H34" s="11"/>
      <c r="I34" s="29"/>
      <c r="J34" s="29"/>
      <c r="K34" s="29"/>
      <c r="L34" s="37"/>
      <c r="M34" s="29"/>
      <c r="N34" s="29"/>
      <c r="O34" s="29"/>
      <c r="P34" s="29"/>
      <c r="Q34" s="43"/>
      <c r="R34" s="43"/>
      <c r="S34" s="43"/>
      <c r="T34" s="29"/>
      <c r="U34" s="43"/>
      <c r="V34" s="11">
        <f t="shared" si="6"/>
        <v>0</v>
      </c>
      <c r="W34" s="29"/>
      <c r="X34" s="29"/>
      <c r="Y34" s="29"/>
    </row>
    <row r="35" spans="1:25" x14ac:dyDescent="0.25">
      <c r="A35" s="42">
        <f t="shared" si="7"/>
        <v>32</v>
      </c>
      <c r="B35" s="11"/>
      <c r="C35" s="11"/>
      <c r="D35" s="35"/>
      <c r="E35" s="47"/>
      <c r="F35" s="29"/>
      <c r="G35" s="29"/>
      <c r="H35" s="11"/>
      <c r="I35" s="29"/>
      <c r="J35" s="29"/>
      <c r="K35" s="29"/>
      <c r="L35" s="37"/>
      <c r="M35" s="29"/>
      <c r="N35" s="29"/>
      <c r="O35" s="29"/>
      <c r="P35" s="29"/>
      <c r="Q35" s="43"/>
      <c r="R35" s="43"/>
      <c r="S35" s="43"/>
      <c r="T35" s="29"/>
      <c r="U35" s="43"/>
      <c r="V35" s="11">
        <f t="shared" si="6"/>
        <v>0</v>
      </c>
      <c r="W35" s="29"/>
      <c r="X35" s="29"/>
      <c r="Y35" s="29"/>
    </row>
    <row r="36" spans="1:25" x14ac:dyDescent="0.25">
      <c r="A36" s="42">
        <f t="shared" si="7"/>
        <v>33</v>
      </c>
      <c r="B36" s="11"/>
      <c r="C36" s="11"/>
      <c r="D36" s="35"/>
      <c r="E36" s="47"/>
      <c r="F36" s="29"/>
      <c r="G36" s="29"/>
      <c r="H36" s="11"/>
      <c r="I36" s="29"/>
      <c r="J36" s="29"/>
      <c r="K36" s="29"/>
      <c r="L36" s="37"/>
      <c r="M36" s="29"/>
      <c r="N36" s="29"/>
      <c r="O36" s="29"/>
      <c r="P36" s="29"/>
      <c r="Q36" s="43"/>
      <c r="R36" s="43"/>
      <c r="S36" s="43"/>
      <c r="T36" s="29"/>
      <c r="U36" s="43"/>
      <c r="V36" s="11">
        <f t="shared" si="6"/>
        <v>0</v>
      </c>
      <c r="W36" s="29"/>
      <c r="X36" s="29"/>
      <c r="Y36" s="29"/>
    </row>
    <row r="37" spans="1:25" x14ac:dyDescent="0.25">
      <c r="A37" s="42">
        <f t="shared" si="7"/>
        <v>34</v>
      </c>
      <c r="B37" s="11"/>
      <c r="C37" s="11"/>
      <c r="D37" s="35"/>
      <c r="E37" s="47"/>
      <c r="F37" s="29"/>
      <c r="G37" s="29"/>
      <c r="H37" s="11"/>
      <c r="I37" s="29"/>
      <c r="J37" s="29"/>
      <c r="K37" s="29"/>
      <c r="L37" s="37"/>
      <c r="M37" s="29"/>
      <c r="N37" s="29"/>
      <c r="O37" s="29"/>
      <c r="P37" s="29"/>
      <c r="Q37" s="43"/>
      <c r="R37" s="43"/>
      <c r="S37" s="43"/>
      <c r="T37" s="29"/>
      <c r="U37" s="43"/>
      <c r="V37" s="11">
        <f t="shared" si="6"/>
        <v>0</v>
      </c>
      <c r="W37" s="29"/>
      <c r="X37" s="29"/>
      <c r="Y37" s="29"/>
    </row>
    <row r="38" spans="1:25" x14ac:dyDescent="0.25">
      <c r="A38" s="42">
        <f t="shared" si="7"/>
        <v>35</v>
      </c>
      <c r="B38" s="11"/>
      <c r="C38" s="11"/>
      <c r="D38" s="35"/>
      <c r="E38" s="47"/>
      <c r="F38" s="29"/>
      <c r="G38" s="29"/>
      <c r="H38" s="11"/>
      <c r="I38" s="29"/>
      <c r="J38" s="29"/>
      <c r="K38" s="29"/>
      <c r="L38" s="37"/>
      <c r="M38" s="29"/>
      <c r="N38" s="29"/>
      <c r="O38" s="29"/>
      <c r="P38" s="29"/>
      <c r="Q38" s="43"/>
      <c r="R38" s="43"/>
      <c r="S38" s="43"/>
      <c r="T38" s="29"/>
      <c r="U38" s="43"/>
      <c r="V38" s="11">
        <f t="shared" si="6"/>
        <v>0</v>
      </c>
      <c r="W38" s="29"/>
      <c r="X38" s="29"/>
      <c r="Y38" s="29"/>
    </row>
    <row r="39" spans="1:25" x14ac:dyDescent="0.25">
      <c r="A39" s="42">
        <f t="shared" si="7"/>
        <v>36</v>
      </c>
      <c r="B39" s="11"/>
      <c r="C39" s="11"/>
      <c r="D39" s="35"/>
      <c r="E39" s="47"/>
      <c r="F39" s="29"/>
      <c r="G39" s="29"/>
      <c r="H39" s="11"/>
      <c r="I39" s="29"/>
      <c r="J39" s="29"/>
      <c r="K39" s="29"/>
      <c r="L39" s="37"/>
      <c r="M39" s="29"/>
      <c r="N39" s="29"/>
      <c r="O39" s="29"/>
      <c r="P39" s="29"/>
      <c r="Q39" s="43"/>
      <c r="R39" s="43"/>
      <c r="S39" s="43"/>
      <c r="T39" s="29"/>
      <c r="U39" s="43"/>
      <c r="V39" s="11">
        <f t="shared" si="6"/>
        <v>0</v>
      </c>
      <c r="W39" s="29"/>
      <c r="X39" s="29"/>
      <c r="Y39" s="29"/>
    </row>
    <row r="40" spans="1:25" x14ac:dyDescent="0.25">
      <c r="A40" s="42">
        <f t="shared" si="7"/>
        <v>37</v>
      </c>
      <c r="B40" s="11"/>
      <c r="C40" s="11"/>
      <c r="D40" s="35"/>
      <c r="E40" s="47"/>
      <c r="F40" s="29"/>
      <c r="G40" s="29"/>
      <c r="H40" s="11"/>
      <c r="I40" s="29"/>
      <c r="J40" s="29"/>
      <c r="K40" s="29"/>
      <c r="L40" s="37"/>
      <c r="M40" s="29"/>
      <c r="N40" s="29"/>
      <c r="O40" s="29"/>
      <c r="P40" s="29"/>
      <c r="Q40" s="43"/>
      <c r="R40" s="43"/>
      <c r="S40" s="43"/>
      <c r="T40" s="29"/>
      <c r="U40" s="43"/>
      <c r="V40" s="11">
        <f t="shared" si="6"/>
        <v>0</v>
      </c>
      <c r="W40" s="29"/>
      <c r="X40" s="29"/>
      <c r="Y40" s="29"/>
    </row>
    <row r="41" spans="1:25" x14ac:dyDescent="0.25">
      <c r="A41" s="42">
        <f t="shared" si="7"/>
        <v>38</v>
      </c>
      <c r="B41" s="11"/>
      <c r="C41" s="11"/>
      <c r="D41" s="35"/>
      <c r="E41" s="47"/>
      <c r="F41" s="29"/>
      <c r="G41" s="29"/>
      <c r="H41" s="11"/>
      <c r="I41" s="29"/>
      <c r="J41" s="29"/>
      <c r="K41" s="29"/>
      <c r="L41" s="37"/>
      <c r="M41" s="29"/>
      <c r="N41" s="29"/>
      <c r="O41" s="29"/>
      <c r="P41" s="29"/>
      <c r="Q41" s="43"/>
      <c r="R41" s="43"/>
      <c r="S41" s="43"/>
      <c r="T41" s="29"/>
      <c r="U41" s="43"/>
      <c r="V41" s="11">
        <f t="shared" si="6"/>
        <v>0</v>
      </c>
      <c r="W41" s="29"/>
      <c r="X41" s="29"/>
      <c r="Y41" s="29"/>
    </row>
    <row r="42" spans="1:25" x14ac:dyDescent="0.25">
      <c r="A42" s="42">
        <f t="shared" si="7"/>
        <v>39</v>
      </c>
      <c r="B42" s="11"/>
      <c r="C42" s="11"/>
      <c r="D42" s="35"/>
      <c r="E42" s="47"/>
      <c r="F42" s="29"/>
      <c r="G42" s="29"/>
      <c r="H42" s="11"/>
      <c r="I42" s="29"/>
      <c r="J42" s="29"/>
      <c r="K42" s="29"/>
      <c r="L42" s="37"/>
      <c r="M42" s="29"/>
      <c r="N42" s="29"/>
      <c r="O42" s="29"/>
      <c r="P42" s="29"/>
      <c r="Q42" s="43"/>
      <c r="R42" s="43"/>
      <c r="S42" s="43"/>
      <c r="T42" s="29"/>
      <c r="U42" s="43"/>
      <c r="V42" s="11">
        <f t="shared" si="6"/>
        <v>0</v>
      </c>
      <c r="W42" s="29"/>
      <c r="X42" s="29"/>
      <c r="Y42" s="29"/>
    </row>
    <row r="43" spans="1:25" x14ac:dyDescent="0.25">
      <c r="A43" s="42">
        <f t="shared" si="7"/>
        <v>40</v>
      </c>
      <c r="B43" s="11"/>
      <c r="C43" s="11"/>
      <c r="D43" s="35"/>
      <c r="E43" s="47"/>
      <c r="F43" s="29"/>
      <c r="G43" s="29"/>
      <c r="H43" s="11"/>
      <c r="I43" s="29"/>
      <c r="J43" s="29"/>
      <c r="K43" s="29"/>
      <c r="L43" s="37"/>
      <c r="M43" s="29"/>
      <c r="N43" s="29"/>
      <c r="O43" s="29"/>
      <c r="P43" s="29"/>
      <c r="Q43" s="43"/>
      <c r="R43" s="43"/>
      <c r="S43" s="43"/>
      <c r="T43" s="29"/>
      <c r="U43" s="43"/>
      <c r="V43" s="11">
        <f t="shared" si="6"/>
        <v>0</v>
      </c>
      <c r="W43" s="29"/>
      <c r="X43" s="29"/>
      <c r="Y43" s="29"/>
    </row>
    <row r="44" spans="1:25" x14ac:dyDescent="0.25">
      <c r="A44" s="42">
        <f t="shared" si="7"/>
        <v>41</v>
      </c>
      <c r="B44" s="11"/>
      <c r="C44" s="11"/>
      <c r="D44" s="35"/>
      <c r="E44" s="47"/>
      <c r="F44" s="29"/>
      <c r="G44" s="29"/>
      <c r="H44" s="11"/>
      <c r="I44" s="29"/>
      <c r="J44" s="29"/>
      <c r="K44" s="29"/>
      <c r="L44" s="37"/>
      <c r="M44" s="29"/>
      <c r="N44" s="29"/>
      <c r="O44" s="29"/>
      <c r="P44" s="29"/>
      <c r="Q44" s="43"/>
      <c r="R44" s="43"/>
      <c r="S44" s="43"/>
      <c r="T44" s="29"/>
      <c r="U44" s="43"/>
      <c r="V44" s="11">
        <f t="shared" si="6"/>
        <v>0</v>
      </c>
      <c r="W44" s="29"/>
      <c r="X44" s="29"/>
      <c r="Y44" s="29"/>
    </row>
    <row r="45" spans="1:25" x14ac:dyDescent="0.25">
      <c r="A45" s="42">
        <f t="shared" si="7"/>
        <v>42</v>
      </c>
      <c r="B45" s="11"/>
      <c r="C45" s="11"/>
      <c r="D45" s="35"/>
      <c r="E45" s="47"/>
      <c r="F45" s="29"/>
      <c r="G45" s="29"/>
      <c r="H45" s="11"/>
      <c r="I45" s="29"/>
      <c r="J45" s="29"/>
      <c r="K45" s="29"/>
      <c r="L45" s="37"/>
      <c r="M45" s="29"/>
      <c r="N45" s="29"/>
      <c r="O45" s="29"/>
      <c r="P45" s="29"/>
      <c r="Q45" s="43"/>
      <c r="R45" s="43"/>
      <c r="S45" s="43"/>
      <c r="T45" s="29"/>
      <c r="U45" s="43"/>
      <c r="V45" s="11">
        <f t="shared" si="6"/>
        <v>0</v>
      </c>
      <c r="W45" s="29"/>
      <c r="X45" s="29"/>
      <c r="Y45" s="29"/>
    </row>
    <row r="46" spans="1:25" x14ac:dyDescent="0.25">
      <c r="A46" s="42">
        <f t="shared" si="7"/>
        <v>43</v>
      </c>
      <c r="B46" s="11"/>
      <c r="C46" s="11"/>
      <c r="D46" s="35"/>
      <c r="E46" s="47"/>
      <c r="F46" s="29"/>
      <c r="G46" s="29"/>
      <c r="H46" s="11"/>
      <c r="I46" s="29"/>
      <c r="J46" s="29"/>
      <c r="K46" s="29"/>
      <c r="L46" s="37"/>
      <c r="M46" s="29"/>
      <c r="N46" s="29"/>
      <c r="O46" s="29"/>
      <c r="P46" s="29"/>
      <c r="Q46" s="43"/>
      <c r="R46" s="43"/>
      <c r="S46" s="43"/>
      <c r="T46" s="29"/>
      <c r="U46" s="43"/>
      <c r="V46" s="11">
        <f t="shared" si="6"/>
        <v>0</v>
      </c>
      <c r="W46" s="29"/>
      <c r="X46" s="29"/>
      <c r="Y46" s="29"/>
    </row>
    <row r="47" spans="1:25" x14ac:dyDescent="0.25">
      <c r="A47" s="42">
        <f t="shared" si="7"/>
        <v>44</v>
      </c>
      <c r="B47" s="11"/>
      <c r="C47" s="11"/>
      <c r="D47" s="35"/>
      <c r="E47" s="47"/>
      <c r="F47" s="29"/>
      <c r="G47" s="29"/>
      <c r="H47" s="11"/>
      <c r="I47" s="29"/>
      <c r="J47" s="29"/>
      <c r="K47" s="29"/>
      <c r="L47" s="37"/>
      <c r="M47" s="29"/>
      <c r="N47" s="29"/>
      <c r="O47" s="29"/>
      <c r="P47" s="29"/>
      <c r="Q47" s="43"/>
      <c r="R47" s="43"/>
      <c r="S47" s="43"/>
      <c r="T47" s="29"/>
      <c r="U47" s="43"/>
      <c r="V47" s="11">
        <f t="shared" si="6"/>
        <v>0</v>
      </c>
      <c r="W47" s="29"/>
      <c r="X47" s="29"/>
      <c r="Y47" s="29"/>
    </row>
    <row r="48" spans="1:25" x14ac:dyDescent="0.25">
      <c r="A48" s="42">
        <f t="shared" si="7"/>
        <v>45</v>
      </c>
      <c r="B48" s="11"/>
      <c r="C48" s="11"/>
      <c r="D48" s="35"/>
      <c r="E48" s="47"/>
      <c r="F48" s="29"/>
      <c r="G48" s="29"/>
      <c r="H48" s="11"/>
      <c r="I48" s="29"/>
      <c r="J48" s="29"/>
      <c r="K48" s="29"/>
      <c r="L48" s="37"/>
      <c r="M48" s="29"/>
      <c r="N48" s="29"/>
      <c r="O48" s="29"/>
      <c r="P48" s="29"/>
      <c r="Q48" s="43"/>
      <c r="R48" s="43"/>
      <c r="S48" s="43"/>
      <c r="T48" s="29"/>
      <c r="U48" s="43"/>
      <c r="V48" s="11">
        <f t="shared" si="6"/>
        <v>0</v>
      </c>
      <c r="W48" s="29"/>
      <c r="X48" s="29"/>
      <c r="Y48" s="29"/>
    </row>
    <row r="49" spans="1:25" x14ac:dyDescent="0.25">
      <c r="A49" s="42">
        <f t="shared" si="7"/>
        <v>46</v>
      </c>
      <c r="B49" s="11"/>
      <c r="C49" s="11"/>
      <c r="D49" s="35"/>
      <c r="E49" s="47"/>
      <c r="F49" s="29"/>
      <c r="G49" s="29"/>
      <c r="H49" s="11"/>
      <c r="I49" s="29"/>
      <c r="J49" s="29"/>
      <c r="K49" s="29"/>
      <c r="L49" s="37"/>
      <c r="M49" s="29"/>
      <c r="N49" s="29"/>
      <c r="O49" s="29"/>
      <c r="P49" s="29"/>
      <c r="Q49" s="43"/>
      <c r="R49" s="43"/>
      <c r="S49" s="43"/>
      <c r="T49" s="29"/>
      <c r="U49" s="43"/>
      <c r="V49" s="11">
        <f t="shared" si="6"/>
        <v>0</v>
      </c>
      <c r="W49" s="29"/>
      <c r="X49" s="29"/>
      <c r="Y49" s="29"/>
    </row>
    <row r="50" spans="1:25" x14ac:dyDescent="0.25">
      <c r="A50" s="42">
        <f t="shared" si="7"/>
        <v>47</v>
      </c>
      <c r="B50" s="11"/>
      <c r="C50" s="11"/>
      <c r="D50" s="35"/>
      <c r="E50" s="47"/>
      <c r="F50" s="29"/>
      <c r="G50" s="29"/>
      <c r="H50" s="11"/>
      <c r="I50" s="29"/>
      <c r="J50" s="29"/>
      <c r="K50" s="29"/>
      <c r="L50" s="37"/>
      <c r="M50" s="29"/>
      <c r="N50" s="29"/>
      <c r="O50" s="29"/>
      <c r="P50" s="29"/>
      <c r="Q50" s="43"/>
      <c r="R50" s="43"/>
      <c r="S50" s="43"/>
      <c r="T50" s="29"/>
      <c r="U50" s="43"/>
      <c r="V50" s="11">
        <f t="shared" si="6"/>
        <v>0</v>
      </c>
      <c r="W50" s="29"/>
      <c r="X50" s="29"/>
      <c r="Y50" s="29"/>
    </row>
    <row r="51" spans="1:25" x14ac:dyDescent="0.25">
      <c r="A51" s="42">
        <f t="shared" si="7"/>
        <v>48</v>
      </c>
      <c r="B51" s="11"/>
      <c r="C51" s="11"/>
      <c r="D51" s="35"/>
      <c r="E51" s="47"/>
      <c r="F51" s="29"/>
      <c r="G51" s="29"/>
      <c r="H51" s="11"/>
      <c r="I51" s="29"/>
      <c r="J51" s="29"/>
      <c r="K51" s="29"/>
      <c r="L51" s="37"/>
      <c r="M51" s="29"/>
      <c r="N51" s="29"/>
      <c r="O51" s="29"/>
      <c r="P51" s="29"/>
      <c r="Q51" s="43"/>
      <c r="R51" s="43"/>
      <c r="S51" s="43"/>
      <c r="T51" s="29"/>
      <c r="U51" s="43"/>
      <c r="V51" s="11">
        <f t="shared" si="6"/>
        <v>0</v>
      </c>
      <c r="W51" s="29"/>
      <c r="X51" s="29"/>
      <c r="Y51" s="29"/>
    </row>
    <row r="52" spans="1:25" x14ac:dyDescent="0.25">
      <c r="A52" s="42">
        <f t="shared" si="7"/>
        <v>49</v>
      </c>
      <c r="B52" s="11"/>
      <c r="C52" s="11"/>
      <c r="D52" s="35"/>
      <c r="E52" s="47"/>
      <c r="F52" s="29"/>
      <c r="G52" s="29"/>
      <c r="H52" s="11"/>
      <c r="I52" s="29"/>
      <c r="J52" s="29"/>
      <c r="K52" s="29"/>
      <c r="L52" s="37"/>
      <c r="M52" s="29"/>
      <c r="N52" s="29"/>
      <c r="O52" s="29"/>
      <c r="P52" s="29"/>
      <c r="Q52" s="43"/>
      <c r="R52" s="43"/>
      <c r="S52" s="43"/>
      <c r="T52" s="29"/>
      <c r="U52" s="43"/>
      <c r="V52" s="11">
        <f t="shared" si="6"/>
        <v>0</v>
      </c>
      <c r="W52" s="29"/>
      <c r="X52" s="29"/>
      <c r="Y52" s="29"/>
    </row>
    <row r="53" spans="1:25" x14ac:dyDescent="0.25">
      <c r="A53" s="42">
        <f t="shared" si="7"/>
        <v>50</v>
      </c>
      <c r="B53" s="11"/>
      <c r="C53" s="11"/>
      <c r="D53" s="35"/>
      <c r="E53" s="47"/>
      <c r="F53" s="29"/>
      <c r="G53" s="29"/>
      <c r="H53" s="11"/>
      <c r="I53" s="29"/>
      <c r="J53" s="29"/>
      <c r="K53" s="29"/>
      <c r="L53" s="37"/>
      <c r="M53" s="29"/>
      <c r="N53" s="29"/>
      <c r="O53" s="29"/>
      <c r="P53" s="29"/>
      <c r="Q53" s="43"/>
      <c r="R53" s="43"/>
      <c r="S53" s="43"/>
      <c r="T53" s="29"/>
      <c r="U53" s="43"/>
      <c r="V53" s="11">
        <f t="shared" si="6"/>
        <v>0</v>
      </c>
      <c r="W53" s="29"/>
      <c r="X53" s="29"/>
      <c r="Y53" s="29"/>
    </row>
    <row r="54" spans="1:25" x14ac:dyDescent="0.25">
      <c r="A54" s="42">
        <f t="shared" si="7"/>
        <v>51</v>
      </c>
      <c r="B54" s="11"/>
      <c r="C54" s="11"/>
      <c r="D54" s="35"/>
      <c r="E54" s="47"/>
      <c r="F54" s="29"/>
      <c r="G54" s="29"/>
      <c r="H54" s="11"/>
      <c r="I54" s="29"/>
      <c r="J54" s="29"/>
      <c r="K54" s="29"/>
      <c r="L54" s="37"/>
      <c r="M54" s="29"/>
      <c r="N54" s="29"/>
      <c r="O54" s="29"/>
      <c r="P54" s="29"/>
      <c r="Q54" s="43"/>
      <c r="R54" s="43"/>
      <c r="S54" s="43"/>
      <c r="T54" s="29"/>
      <c r="U54" s="43"/>
      <c r="V54" s="11">
        <f t="shared" si="6"/>
        <v>0</v>
      </c>
      <c r="W54" s="29"/>
      <c r="X54" s="29"/>
      <c r="Y54" s="29"/>
    </row>
    <row r="55" spans="1:25" x14ac:dyDescent="0.25">
      <c r="A55" s="42">
        <f t="shared" si="7"/>
        <v>52</v>
      </c>
      <c r="B55" s="11"/>
      <c r="C55" s="11"/>
      <c r="D55" s="35"/>
      <c r="E55" s="47"/>
      <c r="F55" s="29"/>
      <c r="G55" s="29"/>
      <c r="H55" s="11"/>
      <c r="I55" s="29"/>
      <c r="J55" s="29"/>
      <c r="K55" s="29"/>
      <c r="L55" s="37"/>
      <c r="M55" s="29"/>
      <c r="N55" s="29"/>
      <c r="O55" s="29"/>
      <c r="P55" s="29"/>
      <c r="Q55" s="43"/>
      <c r="R55" s="43"/>
      <c r="S55" s="43"/>
      <c r="T55" s="29"/>
      <c r="U55" s="43"/>
      <c r="V55" s="11">
        <f t="shared" si="6"/>
        <v>0</v>
      </c>
      <c r="W55" s="29"/>
      <c r="X55" s="29"/>
      <c r="Y55" s="29"/>
    </row>
    <row r="56" spans="1:25" x14ac:dyDescent="0.25">
      <c r="A56" s="42">
        <f t="shared" si="7"/>
        <v>53</v>
      </c>
      <c r="B56" s="11"/>
      <c r="C56" s="11"/>
      <c r="D56" s="35"/>
      <c r="E56" s="47"/>
      <c r="F56" s="29"/>
      <c r="G56" s="29"/>
      <c r="H56" s="11"/>
      <c r="I56" s="29"/>
      <c r="J56" s="29"/>
      <c r="K56" s="29"/>
      <c r="L56" s="37"/>
      <c r="M56" s="29"/>
      <c r="N56" s="29"/>
      <c r="O56" s="29"/>
      <c r="P56" s="29"/>
      <c r="Q56" s="43"/>
      <c r="R56" s="43"/>
      <c r="S56" s="43"/>
      <c r="T56" s="29"/>
      <c r="U56" s="43"/>
      <c r="V56" s="11">
        <f t="shared" si="6"/>
        <v>0</v>
      </c>
      <c r="W56" s="29"/>
      <c r="X56" s="29"/>
      <c r="Y56" s="29"/>
    </row>
    <row r="57" spans="1:25" x14ac:dyDescent="0.25">
      <c r="A57" s="42">
        <f t="shared" si="7"/>
        <v>54</v>
      </c>
      <c r="B57" s="11"/>
      <c r="C57" s="11"/>
      <c r="D57" s="35"/>
      <c r="E57" s="47"/>
      <c r="F57" s="29"/>
      <c r="G57" s="29"/>
      <c r="H57" s="11"/>
      <c r="I57" s="29"/>
      <c r="J57" s="29"/>
      <c r="K57" s="29"/>
      <c r="L57" s="37"/>
      <c r="M57" s="29"/>
      <c r="N57" s="29"/>
      <c r="O57" s="29"/>
      <c r="P57" s="29"/>
      <c r="Q57" s="43"/>
      <c r="R57" s="43"/>
      <c r="S57" s="43"/>
      <c r="T57" s="29"/>
      <c r="U57" s="43"/>
      <c r="V57" s="11">
        <f t="shared" si="6"/>
        <v>0</v>
      </c>
      <c r="W57" s="29"/>
      <c r="X57" s="29"/>
      <c r="Y57" s="29"/>
    </row>
    <row r="58" spans="1:25" x14ac:dyDescent="0.25">
      <c r="A58" s="42">
        <f t="shared" si="7"/>
        <v>55</v>
      </c>
      <c r="B58" s="11"/>
      <c r="C58" s="11"/>
      <c r="D58" s="35"/>
      <c r="E58" s="47"/>
      <c r="F58" s="29"/>
      <c r="G58" s="29"/>
      <c r="H58" s="11"/>
      <c r="I58" s="29"/>
      <c r="J58" s="29"/>
      <c r="K58" s="29"/>
      <c r="L58" s="37"/>
      <c r="M58" s="29"/>
      <c r="N58" s="29"/>
      <c r="O58" s="29"/>
      <c r="P58" s="29"/>
      <c r="Q58" s="43"/>
      <c r="R58" s="43"/>
      <c r="S58" s="43"/>
      <c r="T58" s="29"/>
      <c r="U58" s="43"/>
      <c r="V58" s="11">
        <f t="shared" si="6"/>
        <v>0</v>
      </c>
      <c r="W58" s="29"/>
      <c r="X58" s="29"/>
      <c r="Y58" s="29"/>
    </row>
    <row r="59" spans="1:25" x14ac:dyDescent="0.25">
      <c r="A59" s="42">
        <f t="shared" si="7"/>
        <v>56</v>
      </c>
      <c r="B59" s="11"/>
      <c r="C59" s="11"/>
      <c r="D59" s="35"/>
      <c r="E59" s="47"/>
      <c r="F59" s="29"/>
      <c r="G59" s="29"/>
      <c r="H59" s="11"/>
      <c r="I59" s="29"/>
      <c r="J59" s="29"/>
      <c r="K59" s="29"/>
      <c r="L59" s="37"/>
      <c r="M59" s="29"/>
      <c r="N59" s="29"/>
      <c r="O59" s="29"/>
      <c r="P59" s="29"/>
      <c r="Q59" s="43"/>
      <c r="R59" s="43"/>
      <c r="S59" s="43"/>
      <c r="T59" s="29"/>
      <c r="U59" s="43"/>
      <c r="V59" s="11">
        <f t="shared" si="6"/>
        <v>0</v>
      </c>
      <c r="W59" s="29"/>
      <c r="X59" s="29"/>
      <c r="Y59" s="29"/>
    </row>
    <row r="60" spans="1:25" x14ac:dyDescent="0.25">
      <c r="A60" s="42">
        <f t="shared" si="7"/>
        <v>57</v>
      </c>
      <c r="B60" s="11"/>
      <c r="C60" s="11"/>
      <c r="D60" s="35"/>
      <c r="E60" s="47"/>
      <c r="F60" s="29"/>
      <c r="G60" s="29"/>
      <c r="H60" s="11"/>
      <c r="I60" s="29"/>
      <c r="J60" s="29"/>
      <c r="K60" s="29"/>
      <c r="L60" s="37"/>
      <c r="M60" s="29"/>
      <c r="N60" s="29"/>
      <c r="O60" s="29"/>
      <c r="P60" s="29"/>
      <c r="Q60" s="43"/>
      <c r="R60" s="43"/>
      <c r="S60" s="43"/>
      <c r="T60" s="29"/>
      <c r="U60" s="43"/>
      <c r="V60" s="11">
        <f t="shared" si="6"/>
        <v>0</v>
      </c>
      <c r="W60" s="29"/>
      <c r="X60" s="29"/>
      <c r="Y60" s="29"/>
    </row>
    <row r="61" spans="1:25" x14ac:dyDescent="0.25">
      <c r="A61" s="42">
        <f t="shared" si="7"/>
        <v>58</v>
      </c>
      <c r="B61" s="11"/>
      <c r="C61" s="11"/>
      <c r="D61" s="35"/>
      <c r="E61" s="47"/>
      <c r="F61" s="29"/>
      <c r="G61" s="29"/>
      <c r="H61" s="11"/>
      <c r="I61" s="29"/>
      <c r="J61" s="29"/>
      <c r="K61" s="29"/>
      <c r="L61" s="37"/>
      <c r="M61" s="29"/>
      <c r="N61" s="29"/>
      <c r="O61" s="29"/>
      <c r="P61" s="29"/>
      <c r="Q61" s="43"/>
      <c r="R61" s="43"/>
      <c r="S61" s="43"/>
      <c r="T61" s="29"/>
      <c r="U61" s="43"/>
      <c r="V61" s="11">
        <f t="shared" si="6"/>
        <v>0</v>
      </c>
      <c r="W61" s="29"/>
      <c r="X61" s="29"/>
      <c r="Y61" s="29"/>
    </row>
    <row r="62" spans="1:25" x14ac:dyDescent="0.25">
      <c r="A62" s="42">
        <f t="shared" si="7"/>
        <v>59</v>
      </c>
      <c r="B62" s="11"/>
      <c r="C62" s="11"/>
      <c r="D62" s="35"/>
      <c r="E62" s="47"/>
      <c r="F62" s="29"/>
      <c r="G62" s="29"/>
      <c r="H62" s="11"/>
      <c r="I62" s="29"/>
      <c r="J62" s="29"/>
      <c r="K62" s="29"/>
      <c r="L62" s="37"/>
      <c r="M62" s="29"/>
      <c r="N62" s="29"/>
      <c r="O62" s="29"/>
      <c r="P62" s="29"/>
      <c r="Q62" s="43"/>
      <c r="R62" s="43"/>
      <c r="S62" s="43"/>
      <c r="T62" s="29"/>
      <c r="U62" s="43"/>
      <c r="V62" s="11">
        <f t="shared" si="6"/>
        <v>0</v>
      </c>
      <c r="W62" s="29"/>
      <c r="X62" s="29"/>
      <c r="Y62" s="29"/>
    </row>
    <row r="63" spans="1:25" x14ac:dyDescent="0.25">
      <c r="A63" s="42">
        <f t="shared" si="7"/>
        <v>60</v>
      </c>
      <c r="B63" s="11"/>
      <c r="C63" s="11"/>
      <c r="D63" s="35"/>
      <c r="E63" s="47"/>
      <c r="F63" s="29"/>
      <c r="G63" s="29"/>
      <c r="H63" s="11"/>
      <c r="I63" s="29"/>
      <c r="J63" s="29"/>
      <c r="K63" s="29"/>
      <c r="L63" s="37"/>
      <c r="M63" s="29"/>
      <c r="N63" s="29"/>
      <c r="O63" s="29"/>
      <c r="P63" s="29"/>
      <c r="Q63" s="43"/>
      <c r="R63" s="43"/>
      <c r="S63" s="43"/>
      <c r="T63" s="29"/>
      <c r="U63" s="43"/>
      <c r="V63" s="11">
        <f t="shared" si="6"/>
        <v>0</v>
      </c>
      <c r="W63" s="29"/>
      <c r="X63" s="29"/>
      <c r="Y63" s="29"/>
    </row>
    <row r="64" spans="1:25" x14ac:dyDescent="0.25">
      <c r="A64" s="42">
        <f t="shared" si="7"/>
        <v>61</v>
      </c>
      <c r="B64" s="11"/>
      <c r="C64" s="11"/>
      <c r="D64" s="35"/>
      <c r="E64" s="47"/>
      <c r="F64" s="29"/>
      <c r="G64" s="29"/>
      <c r="H64" s="11"/>
      <c r="I64" s="29"/>
      <c r="J64" s="29"/>
      <c r="K64" s="29"/>
      <c r="L64" s="37"/>
      <c r="M64" s="29"/>
      <c r="N64" s="29"/>
      <c r="O64" s="29"/>
      <c r="P64" s="29"/>
      <c r="Q64" s="43"/>
      <c r="R64" s="43"/>
      <c r="S64" s="43"/>
      <c r="T64" s="29"/>
      <c r="U64" s="43"/>
      <c r="V64" s="11">
        <f t="shared" si="6"/>
        <v>0</v>
      </c>
      <c r="W64" s="29"/>
      <c r="X64" s="29"/>
      <c r="Y64" s="29"/>
    </row>
    <row r="65" spans="1:25" x14ac:dyDescent="0.25">
      <c r="A65" s="42">
        <f t="shared" si="7"/>
        <v>62</v>
      </c>
      <c r="B65" s="11"/>
      <c r="C65" s="11"/>
      <c r="D65" s="35"/>
      <c r="E65" s="47"/>
      <c r="F65" s="29"/>
      <c r="G65" s="29"/>
      <c r="H65" s="11"/>
      <c r="I65" s="29"/>
      <c r="J65" s="29"/>
      <c r="K65" s="29"/>
      <c r="L65" s="37"/>
      <c r="M65" s="29"/>
      <c r="N65" s="29"/>
      <c r="O65" s="29"/>
      <c r="P65" s="29"/>
      <c r="Q65" s="43"/>
      <c r="R65" s="43"/>
      <c r="S65" s="43"/>
      <c r="T65" s="29"/>
      <c r="U65" s="43"/>
      <c r="V65" s="11">
        <f t="shared" si="6"/>
        <v>0</v>
      </c>
      <c r="W65" s="29"/>
      <c r="X65" s="29"/>
      <c r="Y65" s="29"/>
    </row>
    <row r="66" spans="1:25" x14ac:dyDescent="0.25">
      <c r="A66" s="42">
        <f t="shared" si="7"/>
        <v>63</v>
      </c>
      <c r="B66" s="11"/>
      <c r="C66" s="11"/>
      <c r="D66" s="35"/>
      <c r="E66" s="47"/>
      <c r="F66" s="29"/>
      <c r="G66" s="29"/>
      <c r="H66" s="11"/>
      <c r="I66" s="29"/>
      <c r="J66" s="29"/>
      <c r="K66" s="29"/>
      <c r="L66" s="37"/>
      <c r="M66" s="29"/>
      <c r="N66" s="29"/>
      <c r="O66" s="29"/>
      <c r="P66" s="29"/>
      <c r="Q66" s="43"/>
      <c r="R66" s="43"/>
      <c r="S66" s="43"/>
      <c r="T66" s="29"/>
      <c r="U66" s="43"/>
      <c r="V66" s="11">
        <f t="shared" si="6"/>
        <v>0</v>
      </c>
      <c r="W66" s="29"/>
      <c r="X66" s="29"/>
      <c r="Y66" s="29"/>
    </row>
    <row r="67" spans="1:25" x14ac:dyDescent="0.25">
      <c r="A67" s="42">
        <f t="shared" si="7"/>
        <v>64</v>
      </c>
      <c r="B67" s="11"/>
      <c r="C67" s="11"/>
      <c r="D67" s="35"/>
      <c r="E67" s="47"/>
      <c r="F67" s="29"/>
      <c r="G67" s="29"/>
      <c r="H67" s="11"/>
      <c r="I67" s="29"/>
      <c r="J67" s="29"/>
      <c r="K67" s="29"/>
      <c r="L67" s="37"/>
      <c r="M67" s="29"/>
      <c r="N67" s="29"/>
      <c r="O67" s="29"/>
      <c r="P67" s="29"/>
      <c r="Q67" s="43"/>
      <c r="R67" s="43"/>
      <c r="S67" s="43"/>
      <c r="T67" s="29"/>
      <c r="U67" s="43"/>
      <c r="V67" s="11">
        <f t="shared" si="6"/>
        <v>0</v>
      </c>
      <c r="W67" s="29"/>
      <c r="X67" s="29"/>
      <c r="Y67" s="29"/>
    </row>
    <row r="68" spans="1:25" x14ac:dyDescent="0.25">
      <c r="A68" s="42">
        <f t="shared" si="7"/>
        <v>65</v>
      </c>
      <c r="B68" s="11"/>
      <c r="C68" s="11"/>
      <c r="D68" s="35"/>
      <c r="E68" s="47"/>
      <c r="F68" s="29"/>
      <c r="G68" s="29"/>
      <c r="H68" s="11"/>
      <c r="I68" s="29"/>
      <c r="J68" s="29"/>
      <c r="K68" s="29"/>
      <c r="L68" s="37"/>
      <c r="M68" s="29"/>
      <c r="N68" s="29"/>
      <c r="O68" s="29"/>
      <c r="P68" s="29"/>
      <c r="Q68" s="43"/>
      <c r="R68" s="43"/>
      <c r="S68" s="43"/>
      <c r="T68" s="29"/>
      <c r="U68" s="43"/>
      <c r="V68" s="11">
        <f t="shared" si="6"/>
        <v>0</v>
      </c>
      <c r="W68" s="29"/>
      <c r="X68" s="29"/>
      <c r="Y68" s="29"/>
    </row>
    <row r="69" spans="1:25" x14ac:dyDescent="0.25">
      <c r="A69" s="42">
        <f t="shared" si="7"/>
        <v>66</v>
      </c>
      <c r="B69" s="11"/>
      <c r="C69" s="11"/>
      <c r="D69" s="35"/>
      <c r="E69" s="47"/>
      <c r="F69" s="29"/>
      <c r="G69" s="29"/>
      <c r="H69" s="11"/>
      <c r="I69" s="29"/>
      <c r="J69" s="29"/>
      <c r="K69" s="29"/>
      <c r="L69" s="37"/>
      <c r="M69" s="29"/>
      <c r="N69" s="29"/>
      <c r="O69" s="29"/>
      <c r="P69" s="29"/>
      <c r="Q69" s="43"/>
      <c r="R69" s="43"/>
      <c r="S69" s="43"/>
      <c r="T69" s="29"/>
      <c r="U69" s="43"/>
      <c r="V69" s="11">
        <f t="shared" ref="V69:V132" si="8">G69-R69</f>
        <v>0</v>
      </c>
      <c r="W69" s="29"/>
      <c r="X69" s="29"/>
      <c r="Y69" s="29"/>
    </row>
    <row r="70" spans="1:25" x14ac:dyDescent="0.25">
      <c r="A70" s="42">
        <f t="shared" ref="A70:A133" si="9">A69+1</f>
        <v>67</v>
      </c>
      <c r="B70" s="11"/>
      <c r="C70" s="11"/>
      <c r="D70" s="35"/>
      <c r="E70" s="47"/>
      <c r="F70" s="29"/>
      <c r="G70" s="29"/>
      <c r="H70" s="11"/>
      <c r="I70" s="29"/>
      <c r="J70" s="29"/>
      <c r="K70" s="29"/>
      <c r="L70" s="37"/>
      <c r="M70" s="29"/>
      <c r="N70" s="29"/>
      <c r="O70" s="29"/>
      <c r="P70" s="29"/>
      <c r="Q70" s="43"/>
      <c r="R70" s="43"/>
      <c r="S70" s="43"/>
      <c r="T70" s="29"/>
      <c r="U70" s="43"/>
      <c r="V70" s="11">
        <f t="shared" si="8"/>
        <v>0</v>
      </c>
      <c r="W70" s="29"/>
      <c r="X70" s="29"/>
      <c r="Y70" s="29"/>
    </row>
    <row r="71" spans="1:25" x14ac:dyDescent="0.25">
      <c r="A71" s="42">
        <f t="shared" si="9"/>
        <v>68</v>
      </c>
      <c r="B71" s="11"/>
      <c r="C71" s="11"/>
      <c r="D71" s="35"/>
      <c r="E71" s="47"/>
      <c r="F71" s="29"/>
      <c r="G71" s="29"/>
      <c r="H71" s="11"/>
      <c r="I71" s="29"/>
      <c r="J71" s="29"/>
      <c r="K71" s="29"/>
      <c r="L71" s="37"/>
      <c r="M71" s="29"/>
      <c r="N71" s="29"/>
      <c r="O71" s="29"/>
      <c r="P71" s="29"/>
      <c r="Q71" s="43"/>
      <c r="R71" s="43"/>
      <c r="S71" s="43"/>
      <c r="T71" s="29"/>
      <c r="U71" s="43"/>
      <c r="V71" s="11">
        <f t="shared" si="8"/>
        <v>0</v>
      </c>
      <c r="W71" s="29"/>
      <c r="X71" s="29"/>
      <c r="Y71" s="29"/>
    </row>
    <row r="72" spans="1:25" x14ac:dyDescent="0.25">
      <c r="A72" s="42">
        <f t="shared" si="9"/>
        <v>69</v>
      </c>
      <c r="B72" s="11"/>
      <c r="C72" s="11"/>
      <c r="D72" s="35"/>
      <c r="E72" s="47"/>
      <c r="F72" s="29"/>
      <c r="G72" s="29"/>
      <c r="H72" s="11"/>
      <c r="I72" s="29"/>
      <c r="J72" s="29"/>
      <c r="K72" s="29"/>
      <c r="L72" s="37"/>
      <c r="M72" s="29"/>
      <c r="N72" s="29"/>
      <c r="O72" s="29"/>
      <c r="P72" s="29"/>
      <c r="Q72" s="43"/>
      <c r="R72" s="43"/>
      <c r="S72" s="43"/>
      <c r="T72" s="29"/>
      <c r="U72" s="43"/>
      <c r="V72" s="11">
        <f t="shared" si="8"/>
        <v>0</v>
      </c>
      <c r="W72" s="29"/>
      <c r="X72" s="29"/>
      <c r="Y72" s="29"/>
    </row>
    <row r="73" spans="1:25" x14ac:dyDescent="0.25">
      <c r="A73" s="42">
        <f t="shared" si="9"/>
        <v>70</v>
      </c>
      <c r="B73" s="11"/>
      <c r="C73" s="11"/>
      <c r="D73" s="35"/>
      <c r="E73" s="47"/>
      <c r="F73" s="29"/>
      <c r="G73" s="29"/>
      <c r="H73" s="11"/>
      <c r="I73" s="29"/>
      <c r="J73" s="29"/>
      <c r="K73" s="29"/>
      <c r="L73" s="37"/>
      <c r="M73" s="29"/>
      <c r="N73" s="29"/>
      <c r="O73" s="29"/>
      <c r="P73" s="29"/>
      <c r="Q73" s="43"/>
      <c r="R73" s="43"/>
      <c r="S73" s="43"/>
      <c r="T73" s="29"/>
      <c r="U73" s="43"/>
      <c r="V73" s="11">
        <f t="shared" si="8"/>
        <v>0</v>
      </c>
      <c r="W73" s="29"/>
      <c r="X73" s="29"/>
      <c r="Y73" s="29"/>
    </row>
    <row r="74" spans="1:25" x14ac:dyDescent="0.25">
      <c r="A74" s="42">
        <f t="shared" si="9"/>
        <v>71</v>
      </c>
      <c r="B74" s="11"/>
      <c r="C74" s="11"/>
      <c r="D74" s="35"/>
      <c r="E74" s="47"/>
      <c r="F74" s="29"/>
      <c r="G74" s="29"/>
      <c r="H74" s="11"/>
      <c r="I74" s="29"/>
      <c r="J74" s="29"/>
      <c r="K74" s="29"/>
      <c r="L74" s="37"/>
      <c r="M74" s="29"/>
      <c r="N74" s="29"/>
      <c r="O74" s="29"/>
      <c r="P74" s="29"/>
      <c r="Q74" s="43"/>
      <c r="R74" s="43"/>
      <c r="S74" s="43"/>
      <c r="T74" s="29"/>
      <c r="U74" s="43"/>
      <c r="V74" s="11">
        <f t="shared" si="8"/>
        <v>0</v>
      </c>
      <c r="W74" s="29"/>
      <c r="X74" s="29"/>
      <c r="Y74" s="29"/>
    </row>
    <row r="75" spans="1:25" x14ac:dyDescent="0.25">
      <c r="A75" s="42">
        <f t="shared" si="9"/>
        <v>72</v>
      </c>
      <c r="B75" s="11"/>
      <c r="C75" s="11"/>
      <c r="D75" s="35"/>
      <c r="E75" s="47"/>
      <c r="F75" s="29"/>
      <c r="G75" s="29"/>
      <c r="H75" s="11"/>
      <c r="I75" s="29"/>
      <c r="J75" s="29"/>
      <c r="K75" s="29"/>
      <c r="L75" s="37"/>
      <c r="M75" s="29"/>
      <c r="N75" s="29"/>
      <c r="O75" s="29"/>
      <c r="P75" s="29"/>
      <c r="Q75" s="43"/>
      <c r="R75" s="43"/>
      <c r="S75" s="43"/>
      <c r="T75" s="29"/>
      <c r="U75" s="43"/>
      <c r="V75" s="11">
        <f t="shared" si="8"/>
        <v>0</v>
      </c>
      <c r="W75" s="29"/>
      <c r="X75" s="29"/>
      <c r="Y75" s="29"/>
    </row>
    <row r="76" spans="1:25" x14ac:dyDescent="0.25">
      <c r="A76" s="42">
        <f t="shared" si="9"/>
        <v>73</v>
      </c>
      <c r="B76" s="11"/>
      <c r="C76" s="11"/>
      <c r="D76" s="35"/>
      <c r="E76" s="47"/>
      <c r="F76" s="29"/>
      <c r="G76" s="29"/>
      <c r="H76" s="11"/>
      <c r="I76" s="29"/>
      <c r="J76" s="29"/>
      <c r="K76" s="29"/>
      <c r="L76" s="37"/>
      <c r="M76" s="29"/>
      <c r="N76" s="29"/>
      <c r="O76" s="29"/>
      <c r="P76" s="29"/>
      <c r="Q76" s="43"/>
      <c r="R76" s="43"/>
      <c r="S76" s="43"/>
      <c r="T76" s="29"/>
      <c r="U76" s="43"/>
      <c r="V76" s="11">
        <f t="shared" si="8"/>
        <v>0</v>
      </c>
      <c r="W76" s="29"/>
      <c r="X76" s="29"/>
      <c r="Y76" s="29"/>
    </row>
    <row r="77" spans="1:25" x14ac:dyDescent="0.25">
      <c r="A77" s="42">
        <f t="shared" si="9"/>
        <v>74</v>
      </c>
      <c r="B77" s="11"/>
      <c r="C77" s="11"/>
      <c r="D77" s="35"/>
      <c r="E77" s="47"/>
      <c r="F77" s="29"/>
      <c r="G77" s="29"/>
      <c r="H77" s="11"/>
      <c r="I77" s="29"/>
      <c r="J77" s="29"/>
      <c r="K77" s="29"/>
      <c r="L77" s="37"/>
      <c r="M77" s="29"/>
      <c r="N77" s="29"/>
      <c r="O77" s="29"/>
      <c r="P77" s="29"/>
      <c r="Q77" s="43"/>
      <c r="R77" s="43"/>
      <c r="S77" s="43"/>
      <c r="T77" s="29"/>
      <c r="U77" s="43"/>
      <c r="V77" s="11">
        <f t="shared" si="8"/>
        <v>0</v>
      </c>
      <c r="W77" s="29"/>
      <c r="X77" s="29"/>
      <c r="Y77" s="29"/>
    </row>
    <row r="78" spans="1:25" x14ac:dyDescent="0.25">
      <c r="A78" s="42">
        <f t="shared" si="9"/>
        <v>75</v>
      </c>
      <c r="B78" s="11"/>
      <c r="C78" s="11"/>
      <c r="D78" s="35"/>
      <c r="E78" s="47"/>
      <c r="F78" s="29"/>
      <c r="G78" s="29"/>
      <c r="H78" s="11"/>
      <c r="I78" s="29"/>
      <c r="J78" s="29"/>
      <c r="K78" s="29"/>
      <c r="L78" s="37"/>
      <c r="M78" s="29"/>
      <c r="N78" s="29"/>
      <c r="O78" s="29"/>
      <c r="P78" s="29"/>
      <c r="Q78" s="43"/>
      <c r="R78" s="43"/>
      <c r="S78" s="43"/>
      <c r="T78" s="29"/>
      <c r="U78" s="43"/>
      <c r="V78" s="11">
        <f t="shared" si="8"/>
        <v>0</v>
      </c>
      <c r="W78" s="29"/>
      <c r="X78" s="29"/>
      <c r="Y78" s="29"/>
    </row>
    <row r="79" spans="1:25" x14ac:dyDescent="0.25">
      <c r="A79" s="42">
        <f t="shared" si="9"/>
        <v>76</v>
      </c>
      <c r="B79" s="11"/>
      <c r="C79" s="11"/>
      <c r="D79" s="35"/>
      <c r="E79" s="47"/>
      <c r="F79" s="29"/>
      <c r="G79" s="29"/>
      <c r="H79" s="11"/>
      <c r="I79" s="29"/>
      <c r="J79" s="29"/>
      <c r="K79" s="29"/>
      <c r="L79" s="37"/>
      <c r="M79" s="29"/>
      <c r="N79" s="29"/>
      <c r="O79" s="29"/>
      <c r="P79" s="29"/>
      <c r="Q79" s="43"/>
      <c r="R79" s="43"/>
      <c r="S79" s="43"/>
      <c r="T79" s="29"/>
      <c r="U79" s="43"/>
      <c r="V79" s="11">
        <f t="shared" si="8"/>
        <v>0</v>
      </c>
      <c r="W79" s="29"/>
      <c r="X79" s="29"/>
      <c r="Y79" s="29"/>
    </row>
    <row r="80" spans="1:25" x14ac:dyDescent="0.25">
      <c r="A80" s="42">
        <f t="shared" si="9"/>
        <v>77</v>
      </c>
      <c r="B80" s="11"/>
      <c r="C80" s="11"/>
      <c r="D80" s="35"/>
      <c r="E80" s="47"/>
      <c r="F80" s="29"/>
      <c r="G80" s="29"/>
      <c r="H80" s="11"/>
      <c r="I80" s="29"/>
      <c r="J80" s="29"/>
      <c r="K80" s="29"/>
      <c r="L80" s="37"/>
      <c r="M80" s="29"/>
      <c r="N80" s="29"/>
      <c r="O80" s="29"/>
      <c r="P80" s="29"/>
      <c r="Q80" s="43"/>
      <c r="R80" s="43"/>
      <c r="S80" s="43"/>
      <c r="T80" s="29"/>
      <c r="U80" s="43"/>
      <c r="V80" s="11">
        <f t="shared" si="8"/>
        <v>0</v>
      </c>
      <c r="W80" s="29"/>
      <c r="X80" s="29"/>
      <c r="Y80" s="29"/>
    </row>
    <row r="81" spans="1:25" x14ac:dyDescent="0.25">
      <c r="A81" s="42">
        <f t="shared" si="9"/>
        <v>78</v>
      </c>
      <c r="B81" s="11"/>
      <c r="C81" s="11"/>
      <c r="D81" s="35"/>
      <c r="E81" s="47"/>
      <c r="F81" s="29"/>
      <c r="G81" s="29"/>
      <c r="H81" s="11"/>
      <c r="I81" s="29"/>
      <c r="J81" s="29"/>
      <c r="K81" s="29"/>
      <c r="L81" s="37"/>
      <c r="M81" s="29"/>
      <c r="N81" s="29"/>
      <c r="O81" s="29"/>
      <c r="P81" s="29"/>
      <c r="Q81" s="43"/>
      <c r="R81" s="43"/>
      <c r="S81" s="43"/>
      <c r="T81" s="29"/>
      <c r="U81" s="43"/>
      <c r="V81" s="11">
        <f t="shared" si="8"/>
        <v>0</v>
      </c>
      <c r="W81" s="29"/>
      <c r="X81" s="29"/>
      <c r="Y81" s="29"/>
    </row>
    <row r="82" spans="1:25" x14ac:dyDescent="0.25">
      <c r="A82" s="42">
        <f t="shared" si="9"/>
        <v>79</v>
      </c>
      <c r="B82" s="11"/>
      <c r="C82" s="11"/>
      <c r="D82" s="35"/>
      <c r="E82" s="47"/>
      <c r="F82" s="29"/>
      <c r="G82" s="29"/>
      <c r="H82" s="11"/>
      <c r="I82" s="29"/>
      <c r="J82" s="29"/>
      <c r="K82" s="29"/>
      <c r="L82" s="37"/>
      <c r="M82" s="29"/>
      <c r="N82" s="29"/>
      <c r="O82" s="29"/>
      <c r="P82" s="29"/>
      <c r="Q82" s="43"/>
      <c r="R82" s="43"/>
      <c r="S82" s="43"/>
      <c r="T82" s="29"/>
      <c r="U82" s="43"/>
      <c r="V82" s="11">
        <f t="shared" si="8"/>
        <v>0</v>
      </c>
      <c r="W82" s="29"/>
      <c r="X82" s="29"/>
      <c r="Y82" s="29"/>
    </row>
    <row r="83" spans="1:25" x14ac:dyDescent="0.25">
      <c r="A83" s="42">
        <f t="shared" si="9"/>
        <v>80</v>
      </c>
      <c r="B83" s="11"/>
      <c r="C83" s="11"/>
      <c r="D83" s="35"/>
      <c r="E83" s="47"/>
      <c r="F83" s="29"/>
      <c r="G83" s="29"/>
      <c r="H83" s="11"/>
      <c r="I83" s="29"/>
      <c r="J83" s="29"/>
      <c r="K83" s="29"/>
      <c r="L83" s="37"/>
      <c r="M83" s="29"/>
      <c r="N83" s="29"/>
      <c r="O83" s="29"/>
      <c r="P83" s="29"/>
      <c r="Q83" s="43"/>
      <c r="R83" s="43"/>
      <c r="S83" s="43"/>
      <c r="T83" s="29"/>
      <c r="U83" s="43"/>
      <c r="V83" s="11">
        <f t="shared" si="8"/>
        <v>0</v>
      </c>
      <c r="W83" s="29"/>
      <c r="X83" s="29"/>
      <c r="Y83" s="29"/>
    </row>
    <row r="84" spans="1:25" x14ac:dyDescent="0.25">
      <c r="A84" s="42">
        <f t="shared" si="9"/>
        <v>81</v>
      </c>
      <c r="B84" s="11"/>
      <c r="C84" s="11"/>
      <c r="D84" s="35"/>
      <c r="E84" s="47"/>
      <c r="F84" s="29"/>
      <c r="G84" s="29"/>
      <c r="H84" s="11"/>
      <c r="I84" s="29"/>
      <c r="J84" s="29"/>
      <c r="K84" s="29"/>
      <c r="L84" s="37"/>
      <c r="M84" s="29"/>
      <c r="N84" s="29"/>
      <c r="O84" s="29"/>
      <c r="P84" s="29"/>
      <c r="Q84" s="43"/>
      <c r="R84" s="43"/>
      <c r="S84" s="43"/>
      <c r="T84" s="29"/>
      <c r="U84" s="43"/>
      <c r="V84" s="11">
        <f t="shared" si="8"/>
        <v>0</v>
      </c>
      <c r="W84" s="29"/>
      <c r="X84" s="29"/>
      <c r="Y84" s="29"/>
    </row>
    <row r="85" spans="1:25" x14ac:dyDescent="0.25">
      <c r="A85" s="42">
        <f t="shared" si="9"/>
        <v>82</v>
      </c>
      <c r="B85" s="11"/>
      <c r="C85" s="11"/>
      <c r="D85" s="35"/>
      <c r="E85" s="47"/>
      <c r="F85" s="29"/>
      <c r="G85" s="29"/>
      <c r="H85" s="11"/>
      <c r="I85" s="29"/>
      <c r="J85" s="29"/>
      <c r="K85" s="29"/>
      <c r="L85" s="37"/>
      <c r="M85" s="29"/>
      <c r="N85" s="29"/>
      <c r="O85" s="29"/>
      <c r="P85" s="29"/>
      <c r="Q85" s="43"/>
      <c r="R85" s="43"/>
      <c r="S85" s="43"/>
      <c r="T85" s="29"/>
      <c r="U85" s="43"/>
      <c r="V85" s="11">
        <f t="shared" si="8"/>
        <v>0</v>
      </c>
      <c r="W85" s="29"/>
      <c r="X85" s="29"/>
      <c r="Y85" s="29"/>
    </row>
    <row r="86" spans="1:25" x14ac:dyDescent="0.25">
      <c r="A86" s="42">
        <f t="shared" si="9"/>
        <v>83</v>
      </c>
      <c r="B86" s="11"/>
      <c r="C86" s="11"/>
      <c r="D86" s="35"/>
      <c r="E86" s="47"/>
      <c r="F86" s="29"/>
      <c r="G86" s="29"/>
      <c r="H86" s="11"/>
      <c r="I86" s="29"/>
      <c r="J86" s="29"/>
      <c r="K86" s="29"/>
      <c r="L86" s="37"/>
      <c r="M86" s="29"/>
      <c r="N86" s="29"/>
      <c r="O86" s="29"/>
      <c r="P86" s="29"/>
      <c r="Q86" s="43"/>
      <c r="R86" s="43"/>
      <c r="S86" s="43"/>
      <c r="T86" s="29"/>
      <c r="U86" s="43"/>
      <c r="V86" s="11">
        <f t="shared" si="8"/>
        <v>0</v>
      </c>
      <c r="W86" s="29"/>
      <c r="X86" s="29"/>
      <c r="Y86" s="29"/>
    </row>
    <row r="87" spans="1:25" x14ac:dyDescent="0.25">
      <c r="A87" s="42">
        <f t="shared" si="9"/>
        <v>84</v>
      </c>
      <c r="B87" s="11"/>
      <c r="C87" s="11"/>
      <c r="D87" s="35"/>
      <c r="E87" s="47"/>
      <c r="F87" s="29"/>
      <c r="G87" s="29"/>
      <c r="H87" s="11"/>
      <c r="I87" s="29"/>
      <c r="J87" s="29"/>
      <c r="K87" s="29"/>
      <c r="L87" s="37"/>
      <c r="M87" s="29"/>
      <c r="N87" s="29"/>
      <c r="O87" s="29"/>
      <c r="P87" s="29"/>
      <c r="Q87" s="43"/>
      <c r="R87" s="43"/>
      <c r="S87" s="43"/>
      <c r="T87" s="29"/>
      <c r="U87" s="43"/>
      <c r="V87" s="11">
        <f t="shared" si="8"/>
        <v>0</v>
      </c>
      <c r="W87" s="29"/>
      <c r="X87" s="29"/>
      <c r="Y87" s="29"/>
    </row>
    <row r="88" spans="1:25" x14ac:dyDescent="0.25">
      <c r="A88" s="42">
        <f t="shared" si="9"/>
        <v>85</v>
      </c>
      <c r="B88" s="11"/>
      <c r="C88" s="11"/>
      <c r="D88" s="35"/>
      <c r="E88" s="47"/>
      <c r="F88" s="29"/>
      <c r="G88" s="29"/>
      <c r="H88" s="11"/>
      <c r="I88" s="29"/>
      <c r="J88" s="29"/>
      <c r="K88" s="29"/>
      <c r="L88" s="37"/>
      <c r="M88" s="29"/>
      <c r="N88" s="29"/>
      <c r="O88" s="29"/>
      <c r="P88" s="29"/>
      <c r="Q88" s="43"/>
      <c r="R88" s="43"/>
      <c r="S88" s="43"/>
      <c r="T88" s="29"/>
      <c r="U88" s="43"/>
      <c r="V88" s="11">
        <f t="shared" si="8"/>
        <v>0</v>
      </c>
      <c r="W88" s="29"/>
      <c r="X88" s="29"/>
      <c r="Y88" s="29"/>
    </row>
    <row r="89" spans="1:25" x14ac:dyDescent="0.25">
      <c r="A89" s="42">
        <f t="shared" si="9"/>
        <v>86</v>
      </c>
      <c r="B89" s="11"/>
      <c r="C89" s="11"/>
      <c r="D89" s="35"/>
      <c r="E89" s="47"/>
      <c r="F89" s="29"/>
      <c r="G89" s="29"/>
      <c r="H89" s="11"/>
      <c r="I89" s="29"/>
      <c r="J89" s="29"/>
      <c r="K89" s="29"/>
      <c r="L89" s="37"/>
      <c r="M89" s="29"/>
      <c r="N89" s="29"/>
      <c r="O89" s="29"/>
      <c r="P89" s="29"/>
      <c r="Q89" s="43"/>
      <c r="R89" s="43"/>
      <c r="S89" s="43"/>
      <c r="T89" s="29"/>
      <c r="U89" s="43"/>
      <c r="V89" s="11">
        <f t="shared" si="8"/>
        <v>0</v>
      </c>
      <c r="W89" s="29"/>
      <c r="X89" s="29"/>
      <c r="Y89" s="29"/>
    </row>
    <row r="90" spans="1:25" x14ac:dyDescent="0.25">
      <c r="A90" s="42">
        <f t="shared" si="9"/>
        <v>87</v>
      </c>
      <c r="B90" s="11"/>
      <c r="C90" s="11"/>
      <c r="D90" s="35"/>
      <c r="E90" s="47"/>
      <c r="F90" s="29"/>
      <c r="G90" s="29"/>
      <c r="H90" s="11"/>
      <c r="I90" s="29"/>
      <c r="J90" s="29"/>
      <c r="K90" s="29"/>
      <c r="L90" s="37"/>
      <c r="M90" s="29"/>
      <c r="N90" s="29"/>
      <c r="O90" s="29"/>
      <c r="P90" s="29"/>
      <c r="Q90" s="43"/>
      <c r="R90" s="43"/>
      <c r="S90" s="43"/>
      <c r="T90" s="29"/>
      <c r="U90" s="43"/>
      <c r="V90" s="11">
        <f t="shared" si="8"/>
        <v>0</v>
      </c>
      <c r="W90" s="29"/>
      <c r="X90" s="29"/>
      <c r="Y90" s="29"/>
    </row>
    <row r="91" spans="1:25" x14ac:dyDescent="0.25">
      <c r="A91" s="42">
        <f t="shared" si="9"/>
        <v>88</v>
      </c>
      <c r="B91" s="11"/>
      <c r="C91" s="11"/>
      <c r="D91" s="35"/>
      <c r="E91" s="47"/>
      <c r="F91" s="29"/>
      <c r="G91" s="29"/>
      <c r="H91" s="11"/>
      <c r="I91" s="29"/>
      <c r="J91" s="29"/>
      <c r="K91" s="29"/>
      <c r="L91" s="37"/>
      <c r="M91" s="29"/>
      <c r="N91" s="29"/>
      <c r="O91" s="29"/>
      <c r="P91" s="29"/>
      <c r="Q91" s="43"/>
      <c r="R91" s="43"/>
      <c r="S91" s="43"/>
      <c r="T91" s="29"/>
      <c r="U91" s="43"/>
      <c r="V91" s="11">
        <f t="shared" si="8"/>
        <v>0</v>
      </c>
      <c r="W91" s="29"/>
      <c r="X91" s="29"/>
      <c r="Y91" s="29"/>
    </row>
    <row r="92" spans="1:25" x14ac:dyDescent="0.25">
      <c r="A92" s="42">
        <f t="shared" si="9"/>
        <v>89</v>
      </c>
      <c r="B92" s="11"/>
      <c r="C92" s="11"/>
      <c r="D92" s="35"/>
      <c r="E92" s="47"/>
      <c r="F92" s="29"/>
      <c r="G92" s="29"/>
      <c r="H92" s="11"/>
      <c r="I92" s="29"/>
      <c r="J92" s="29"/>
      <c r="K92" s="29"/>
      <c r="L92" s="37"/>
      <c r="M92" s="29"/>
      <c r="N92" s="29"/>
      <c r="O92" s="29"/>
      <c r="P92" s="29"/>
      <c r="Q92" s="43"/>
      <c r="R92" s="43"/>
      <c r="S92" s="43"/>
      <c r="T92" s="29"/>
      <c r="U92" s="43"/>
      <c r="V92" s="11">
        <f t="shared" si="8"/>
        <v>0</v>
      </c>
      <c r="W92" s="29"/>
      <c r="X92" s="29"/>
      <c r="Y92" s="29"/>
    </row>
    <row r="93" spans="1:25" x14ac:dyDescent="0.25">
      <c r="A93" s="42">
        <f t="shared" si="9"/>
        <v>90</v>
      </c>
      <c r="B93" s="11"/>
      <c r="C93" s="11"/>
      <c r="D93" s="35"/>
      <c r="E93" s="47"/>
      <c r="F93" s="29"/>
      <c r="G93" s="29"/>
      <c r="H93" s="11"/>
      <c r="I93" s="29"/>
      <c r="J93" s="29"/>
      <c r="K93" s="29"/>
      <c r="L93" s="37"/>
      <c r="M93" s="29"/>
      <c r="N93" s="29"/>
      <c r="O93" s="29"/>
      <c r="P93" s="29"/>
      <c r="Q93" s="43"/>
      <c r="R93" s="43"/>
      <c r="S93" s="43"/>
      <c r="T93" s="29"/>
      <c r="U93" s="43"/>
      <c r="V93" s="11">
        <f t="shared" si="8"/>
        <v>0</v>
      </c>
      <c r="W93" s="29"/>
      <c r="X93" s="29"/>
      <c r="Y93" s="29"/>
    </row>
    <row r="94" spans="1:25" x14ac:dyDescent="0.25">
      <c r="A94" s="42">
        <f t="shared" si="9"/>
        <v>91</v>
      </c>
      <c r="B94" s="11"/>
      <c r="C94" s="11"/>
      <c r="D94" s="35"/>
      <c r="E94" s="47"/>
      <c r="F94" s="29"/>
      <c r="G94" s="29"/>
      <c r="H94" s="11"/>
      <c r="I94" s="29"/>
      <c r="J94" s="29"/>
      <c r="K94" s="29"/>
      <c r="L94" s="37"/>
      <c r="M94" s="29"/>
      <c r="N94" s="29"/>
      <c r="O94" s="29"/>
      <c r="P94" s="29"/>
      <c r="Q94" s="43"/>
      <c r="R94" s="43"/>
      <c r="S94" s="43"/>
      <c r="T94" s="29"/>
      <c r="U94" s="43"/>
      <c r="V94" s="11">
        <f t="shared" si="8"/>
        <v>0</v>
      </c>
      <c r="W94" s="29"/>
      <c r="X94" s="29"/>
      <c r="Y94" s="29"/>
    </row>
    <row r="95" spans="1:25" x14ac:dyDescent="0.25">
      <c r="A95" s="42">
        <f t="shared" si="9"/>
        <v>92</v>
      </c>
      <c r="B95" s="11"/>
      <c r="C95" s="11"/>
      <c r="D95" s="35"/>
      <c r="E95" s="47"/>
      <c r="F95" s="29"/>
      <c r="G95" s="29"/>
      <c r="H95" s="11"/>
      <c r="I95" s="29"/>
      <c r="J95" s="29"/>
      <c r="K95" s="29"/>
      <c r="L95" s="37"/>
      <c r="M95" s="29"/>
      <c r="N95" s="29"/>
      <c r="O95" s="29"/>
      <c r="P95" s="29"/>
      <c r="Q95" s="43"/>
      <c r="R95" s="43"/>
      <c r="S95" s="43"/>
      <c r="T95" s="29"/>
      <c r="U95" s="43"/>
      <c r="V95" s="11">
        <f t="shared" si="8"/>
        <v>0</v>
      </c>
      <c r="W95" s="29"/>
      <c r="X95" s="29"/>
      <c r="Y95" s="29"/>
    </row>
    <row r="96" spans="1:25" x14ac:dyDescent="0.25">
      <c r="A96" s="42">
        <f t="shared" si="9"/>
        <v>93</v>
      </c>
      <c r="B96" s="11"/>
      <c r="C96" s="11"/>
      <c r="D96" s="35"/>
      <c r="E96" s="47"/>
      <c r="F96" s="29"/>
      <c r="G96" s="29"/>
      <c r="H96" s="11"/>
      <c r="I96" s="29"/>
      <c r="J96" s="29"/>
      <c r="K96" s="29"/>
      <c r="L96" s="37"/>
      <c r="M96" s="29"/>
      <c r="N96" s="29"/>
      <c r="O96" s="29"/>
      <c r="P96" s="29"/>
      <c r="Q96" s="43"/>
      <c r="R96" s="43"/>
      <c r="S96" s="43"/>
      <c r="T96" s="29"/>
      <c r="U96" s="43"/>
      <c r="V96" s="11">
        <f t="shared" si="8"/>
        <v>0</v>
      </c>
      <c r="W96" s="29"/>
      <c r="X96" s="29"/>
      <c r="Y96" s="29"/>
    </row>
    <row r="97" spans="1:25" x14ac:dyDescent="0.25">
      <c r="A97" s="42">
        <f t="shared" si="9"/>
        <v>94</v>
      </c>
      <c r="B97" s="11"/>
      <c r="C97" s="11"/>
      <c r="D97" s="35"/>
      <c r="E97" s="47"/>
      <c r="F97" s="29"/>
      <c r="G97" s="29"/>
      <c r="H97" s="11"/>
      <c r="I97" s="29"/>
      <c r="J97" s="29"/>
      <c r="K97" s="29"/>
      <c r="L97" s="37"/>
      <c r="M97" s="29"/>
      <c r="N97" s="29"/>
      <c r="O97" s="29"/>
      <c r="P97" s="29"/>
      <c r="Q97" s="43"/>
      <c r="R97" s="43"/>
      <c r="S97" s="43"/>
      <c r="T97" s="29"/>
      <c r="U97" s="43"/>
      <c r="V97" s="11">
        <f t="shared" si="8"/>
        <v>0</v>
      </c>
      <c r="W97" s="29"/>
      <c r="X97" s="29"/>
      <c r="Y97" s="29"/>
    </row>
    <row r="98" spans="1:25" x14ac:dyDescent="0.25">
      <c r="A98" s="42">
        <f t="shared" si="9"/>
        <v>95</v>
      </c>
      <c r="B98" s="11"/>
      <c r="C98" s="11"/>
      <c r="D98" s="35"/>
      <c r="E98" s="47"/>
      <c r="F98" s="29"/>
      <c r="G98" s="29"/>
      <c r="H98" s="11"/>
      <c r="I98" s="29"/>
      <c r="J98" s="29"/>
      <c r="K98" s="29"/>
      <c r="L98" s="37"/>
      <c r="M98" s="29"/>
      <c r="N98" s="29"/>
      <c r="O98" s="29"/>
      <c r="P98" s="29"/>
      <c r="Q98" s="43"/>
      <c r="R98" s="43"/>
      <c r="S98" s="43"/>
      <c r="T98" s="29"/>
      <c r="U98" s="43"/>
      <c r="V98" s="11">
        <f t="shared" si="8"/>
        <v>0</v>
      </c>
      <c r="W98" s="29"/>
      <c r="X98" s="29"/>
      <c r="Y98" s="29"/>
    </row>
    <row r="99" spans="1:25" x14ac:dyDescent="0.25">
      <c r="A99" s="42">
        <f t="shared" si="9"/>
        <v>96</v>
      </c>
      <c r="B99" s="11"/>
      <c r="C99" s="11"/>
      <c r="D99" s="35"/>
      <c r="E99" s="47"/>
      <c r="F99" s="29"/>
      <c r="G99" s="29"/>
      <c r="H99" s="11"/>
      <c r="I99" s="29"/>
      <c r="J99" s="29"/>
      <c r="K99" s="29"/>
      <c r="L99" s="37"/>
      <c r="M99" s="29"/>
      <c r="N99" s="29"/>
      <c r="O99" s="29"/>
      <c r="P99" s="29"/>
      <c r="Q99" s="43"/>
      <c r="R99" s="43"/>
      <c r="S99" s="43"/>
      <c r="T99" s="29"/>
      <c r="U99" s="43"/>
      <c r="V99" s="11">
        <f t="shared" si="8"/>
        <v>0</v>
      </c>
      <c r="W99" s="29"/>
      <c r="X99" s="29"/>
      <c r="Y99" s="29"/>
    </row>
    <row r="100" spans="1:25" x14ac:dyDescent="0.25">
      <c r="A100" s="42">
        <f t="shared" si="9"/>
        <v>97</v>
      </c>
      <c r="B100" s="11"/>
      <c r="C100" s="11"/>
      <c r="D100" s="35"/>
      <c r="E100" s="47"/>
      <c r="F100" s="29"/>
      <c r="G100" s="29"/>
      <c r="H100" s="11"/>
      <c r="I100" s="29"/>
      <c r="J100" s="29"/>
      <c r="K100" s="29"/>
      <c r="L100" s="37"/>
      <c r="M100" s="29"/>
      <c r="N100" s="29"/>
      <c r="O100" s="29"/>
      <c r="P100" s="29"/>
      <c r="Q100" s="43"/>
      <c r="R100" s="43"/>
      <c r="S100" s="43"/>
      <c r="T100" s="29"/>
      <c r="U100" s="43"/>
      <c r="V100" s="11">
        <f t="shared" si="8"/>
        <v>0</v>
      </c>
      <c r="W100" s="29"/>
      <c r="X100" s="29"/>
      <c r="Y100" s="29"/>
    </row>
    <row r="101" spans="1:25" x14ac:dyDescent="0.25">
      <c r="A101" s="42">
        <f t="shared" si="9"/>
        <v>98</v>
      </c>
      <c r="B101" s="11"/>
      <c r="C101" s="11"/>
      <c r="D101" s="35"/>
      <c r="E101" s="47"/>
      <c r="F101" s="29"/>
      <c r="G101" s="29"/>
      <c r="H101" s="11"/>
      <c r="I101" s="29"/>
      <c r="J101" s="29"/>
      <c r="K101" s="29"/>
      <c r="L101" s="37"/>
      <c r="M101" s="29"/>
      <c r="N101" s="29"/>
      <c r="O101" s="29"/>
      <c r="P101" s="29"/>
      <c r="Q101" s="43"/>
      <c r="R101" s="43"/>
      <c r="S101" s="43"/>
      <c r="T101" s="29"/>
      <c r="U101" s="43"/>
      <c r="V101" s="11">
        <f t="shared" si="8"/>
        <v>0</v>
      </c>
      <c r="W101" s="29"/>
      <c r="X101" s="29"/>
      <c r="Y101" s="29"/>
    </row>
    <row r="102" spans="1:25" x14ac:dyDescent="0.25">
      <c r="A102" s="42">
        <f t="shared" si="9"/>
        <v>99</v>
      </c>
      <c r="B102" s="11"/>
      <c r="C102" s="11"/>
      <c r="D102" s="35"/>
      <c r="E102" s="47"/>
      <c r="F102" s="29"/>
      <c r="G102" s="29"/>
      <c r="H102" s="11"/>
      <c r="I102" s="29"/>
      <c r="J102" s="29"/>
      <c r="K102" s="29"/>
      <c r="L102" s="37"/>
      <c r="M102" s="29"/>
      <c r="N102" s="29"/>
      <c r="O102" s="29"/>
      <c r="P102" s="29"/>
      <c r="Q102" s="43"/>
      <c r="R102" s="43"/>
      <c r="S102" s="43"/>
      <c r="T102" s="29"/>
      <c r="U102" s="43"/>
      <c r="V102" s="11">
        <f t="shared" si="8"/>
        <v>0</v>
      </c>
      <c r="W102" s="29"/>
      <c r="X102" s="29"/>
      <c r="Y102" s="29"/>
    </row>
    <row r="103" spans="1:25" x14ac:dyDescent="0.25">
      <c r="A103" s="42">
        <f t="shared" si="9"/>
        <v>100</v>
      </c>
      <c r="B103" s="11"/>
      <c r="C103" s="11"/>
      <c r="D103" s="35"/>
      <c r="E103" s="47"/>
      <c r="F103" s="29"/>
      <c r="G103" s="29"/>
      <c r="H103" s="11"/>
      <c r="I103" s="29"/>
      <c r="J103" s="29"/>
      <c r="K103" s="29"/>
      <c r="L103" s="37"/>
      <c r="M103" s="29"/>
      <c r="N103" s="29"/>
      <c r="O103" s="29"/>
      <c r="P103" s="29"/>
      <c r="Q103" s="43"/>
      <c r="R103" s="43"/>
      <c r="S103" s="43"/>
      <c r="T103" s="29"/>
      <c r="U103" s="43"/>
      <c r="V103" s="11">
        <f t="shared" si="8"/>
        <v>0</v>
      </c>
      <c r="W103" s="29"/>
      <c r="X103" s="29"/>
      <c r="Y103" s="29"/>
    </row>
    <row r="104" spans="1:25" x14ac:dyDescent="0.25">
      <c r="A104" s="42">
        <f t="shared" si="9"/>
        <v>101</v>
      </c>
      <c r="B104" s="11"/>
      <c r="C104" s="11"/>
      <c r="D104" s="35"/>
      <c r="E104" s="47"/>
      <c r="F104" s="29"/>
      <c r="G104" s="29"/>
      <c r="H104" s="11"/>
      <c r="I104" s="29"/>
      <c r="J104" s="29"/>
      <c r="K104" s="29"/>
      <c r="L104" s="37"/>
      <c r="M104" s="29"/>
      <c r="N104" s="29"/>
      <c r="O104" s="29"/>
      <c r="P104" s="29"/>
      <c r="Q104" s="43"/>
      <c r="R104" s="43"/>
      <c r="S104" s="43"/>
      <c r="T104" s="29"/>
      <c r="U104" s="43"/>
      <c r="V104" s="11">
        <f t="shared" si="8"/>
        <v>0</v>
      </c>
      <c r="W104" s="29"/>
      <c r="X104" s="29"/>
      <c r="Y104" s="29"/>
    </row>
    <row r="105" spans="1:25" x14ac:dyDescent="0.25">
      <c r="A105" s="42">
        <f t="shared" si="9"/>
        <v>102</v>
      </c>
      <c r="B105" s="11"/>
      <c r="C105" s="11"/>
      <c r="D105" s="35"/>
      <c r="E105" s="47"/>
      <c r="F105" s="29"/>
      <c r="G105" s="29"/>
      <c r="H105" s="11"/>
      <c r="I105" s="29"/>
      <c r="J105" s="29"/>
      <c r="K105" s="29"/>
      <c r="L105" s="37"/>
      <c r="M105" s="29"/>
      <c r="N105" s="29"/>
      <c r="O105" s="29"/>
      <c r="P105" s="29"/>
      <c r="Q105" s="43"/>
      <c r="R105" s="43"/>
      <c r="S105" s="43"/>
      <c r="T105" s="29"/>
      <c r="U105" s="43"/>
      <c r="V105" s="11">
        <f t="shared" si="8"/>
        <v>0</v>
      </c>
      <c r="W105" s="29"/>
      <c r="X105" s="29"/>
      <c r="Y105" s="29"/>
    </row>
    <row r="106" spans="1:25" x14ac:dyDescent="0.25">
      <c r="A106" s="42">
        <f t="shared" si="9"/>
        <v>103</v>
      </c>
      <c r="B106" s="11"/>
      <c r="C106" s="11"/>
      <c r="D106" s="35"/>
      <c r="E106" s="47"/>
      <c r="F106" s="29"/>
      <c r="G106" s="29"/>
      <c r="H106" s="11"/>
      <c r="I106" s="29"/>
      <c r="J106" s="29"/>
      <c r="K106" s="29"/>
      <c r="L106" s="37"/>
      <c r="M106" s="29"/>
      <c r="N106" s="29"/>
      <c r="O106" s="29"/>
      <c r="P106" s="29"/>
      <c r="Q106" s="43"/>
      <c r="R106" s="43"/>
      <c r="S106" s="43"/>
      <c r="T106" s="29"/>
      <c r="U106" s="43"/>
      <c r="V106" s="11">
        <f t="shared" si="8"/>
        <v>0</v>
      </c>
      <c r="W106" s="29"/>
      <c r="X106" s="29"/>
      <c r="Y106" s="29"/>
    </row>
    <row r="107" spans="1:25" x14ac:dyDescent="0.25">
      <c r="A107" s="42">
        <f t="shared" si="9"/>
        <v>104</v>
      </c>
      <c r="B107" s="11"/>
      <c r="C107" s="11"/>
      <c r="D107" s="35"/>
      <c r="E107" s="47"/>
      <c r="F107" s="29"/>
      <c r="G107" s="29"/>
      <c r="H107" s="11"/>
      <c r="I107" s="29"/>
      <c r="J107" s="29"/>
      <c r="K107" s="29"/>
      <c r="L107" s="37"/>
      <c r="M107" s="29"/>
      <c r="N107" s="29"/>
      <c r="O107" s="29"/>
      <c r="P107" s="29"/>
      <c r="Q107" s="43"/>
      <c r="R107" s="43"/>
      <c r="S107" s="43"/>
      <c r="T107" s="29"/>
      <c r="U107" s="43"/>
      <c r="V107" s="11">
        <f t="shared" si="8"/>
        <v>0</v>
      </c>
      <c r="W107" s="29"/>
      <c r="X107" s="29"/>
      <c r="Y107" s="29"/>
    </row>
    <row r="108" spans="1:25" x14ac:dyDescent="0.25">
      <c r="A108" s="42">
        <f t="shared" si="9"/>
        <v>105</v>
      </c>
      <c r="B108" s="11"/>
      <c r="C108" s="11"/>
      <c r="D108" s="35"/>
      <c r="E108" s="47"/>
      <c r="F108" s="29"/>
      <c r="G108" s="29"/>
      <c r="H108" s="11"/>
      <c r="I108" s="29"/>
      <c r="J108" s="29"/>
      <c r="K108" s="29"/>
      <c r="L108" s="37"/>
      <c r="M108" s="29"/>
      <c r="N108" s="29"/>
      <c r="O108" s="29"/>
      <c r="P108" s="29"/>
      <c r="Q108" s="43"/>
      <c r="R108" s="43"/>
      <c r="S108" s="43"/>
      <c r="T108" s="29"/>
      <c r="U108" s="43"/>
      <c r="V108" s="11">
        <f t="shared" si="8"/>
        <v>0</v>
      </c>
      <c r="W108" s="29"/>
      <c r="X108" s="29"/>
      <c r="Y108" s="29"/>
    </row>
    <row r="109" spans="1:25" x14ac:dyDescent="0.25">
      <c r="A109" s="42">
        <f t="shared" si="9"/>
        <v>106</v>
      </c>
      <c r="B109" s="11"/>
      <c r="C109" s="11"/>
      <c r="D109" s="35"/>
      <c r="E109" s="47"/>
      <c r="F109" s="29"/>
      <c r="G109" s="29"/>
      <c r="H109" s="11"/>
      <c r="I109" s="29"/>
      <c r="J109" s="29"/>
      <c r="K109" s="29"/>
      <c r="L109" s="37"/>
      <c r="M109" s="29"/>
      <c r="N109" s="29"/>
      <c r="O109" s="29"/>
      <c r="P109" s="29"/>
      <c r="Q109" s="43"/>
      <c r="R109" s="43"/>
      <c r="S109" s="43"/>
      <c r="T109" s="29"/>
      <c r="U109" s="43"/>
      <c r="V109" s="11">
        <f t="shared" si="8"/>
        <v>0</v>
      </c>
      <c r="W109" s="29"/>
      <c r="X109" s="29"/>
      <c r="Y109" s="29"/>
    </row>
    <row r="110" spans="1:25" x14ac:dyDescent="0.25">
      <c r="A110" s="42">
        <f t="shared" si="9"/>
        <v>107</v>
      </c>
      <c r="B110" s="11"/>
      <c r="C110" s="11"/>
      <c r="D110" s="35"/>
      <c r="E110" s="47"/>
      <c r="F110" s="29"/>
      <c r="G110" s="29"/>
      <c r="H110" s="11"/>
      <c r="I110" s="29"/>
      <c r="J110" s="29"/>
      <c r="K110" s="29"/>
      <c r="L110" s="37"/>
      <c r="M110" s="29"/>
      <c r="N110" s="29"/>
      <c r="O110" s="29"/>
      <c r="P110" s="29"/>
      <c r="Q110" s="43"/>
      <c r="R110" s="43"/>
      <c r="S110" s="43"/>
      <c r="T110" s="29"/>
      <c r="U110" s="43"/>
      <c r="V110" s="11">
        <f t="shared" si="8"/>
        <v>0</v>
      </c>
      <c r="W110" s="29"/>
      <c r="X110" s="29"/>
      <c r="Y110" s="29"/>
    </row>
    <row r="111" spans="1:25" x14ac:dyDescent="0.25">
      <c r="A111" s="42">
        <f t="shared" si="9"/>
        <v>108</v>
      </c>
      <c r="B111" s="11"/>
      <c r="C111" s="11"/>
      <c r="D111" s="35"/>
      <c r="E111" s="47"/>
      <c r="F111" s="29"/>
      <c r="G111" s="29"/>
      <c r="H111" s="11"/>
      <c r="I111" s="29"/>
      <c r="J111" s="29"/>
      <c r="K111" s="29"/>
      <c r="L111" s="37"/>
      <c r="M111" s="29"/>
      <c r="N111" s="29"/>
      <c r="O111" s="29"/>
      <c r="P111" s="29"/>
      <c r="Q111" s="43"/>
      <c r="R111" s="43"/>
      <c r="S111" s="43"/>
      <c r="T111" s="29"/>
      <c r="U111" s="43"/>
      <c r="V111" s="11">
        <f t="shared" si="8"/>
        <v>0</v>
      </c>
      <c r="W111" s="29"/>
      <c r="X111" s="29"/>
      <c r="Y111" s="29"/>
    </row>
    <row r="112" spans="1:25" x14ac:dyDescent="0.25">
      <c r="A112" s="42">
        <f t="shared" si="9"/>
        <v>109</v>
      </c>
      <c r="B112" s="11"/>
      <c r="C112" s="11"/>
      <c r="D112" s="35"/>
      <c r="E112" s="47"/>
      <c r="F112" s="29"/>
      <c r="G112" s="29"/>
      <c r="H112" s="11"/>
      <c r="I112" s="29"/>
      <c r="J112" s="29"/>
      <c r="K112" s="29"/>
      <c r="L112" s="37"/>
      <c r="M112" s="29"/>
      <c r="N112" s="29"/>
      <c r="O112" s="29"/>
      <c r="P112" s="29"/>
      <c r="Q112" s="43"/>
      <c r="R112" s="43"/>
      <c r="S112" s="43"/>
      <c r="T112" s="29"/>
      <c r="U112" s="43"/>
      <c r="V112" s="11">
        <f t="shared" si="8"/>
        <v>0</v>
      </c>
      <c r="W112" s="29"/>
      <c r="X112" s="29"/>
      <c r="Y112" s="29"/>
    </row>
    <row r="113" spans="1:25" x14ac:dyDescent="0.25">
      <c r="A113" s="42">
        <f t="shared" si="9"/>
        <v>110</v>
      </c>
      <c r="B113" s="11"/>
      <c r="C113" s="11"/>
      <c r="D113" s="35"/>
      <c r="E113" s="47"/>
      <c r="F113" s="29"/>
      <c r="G113" s="29"/>
      <c r="H113" s="11"/>
      <c r="I113" s="29"/>
      <c r="J113" s="29"/>
      <c r="K113" s="29"/>
      <c r="L113" s="37"/>
      <c r="M113" s="29"/>
      <c r="N113" s="29"/>
      <c r="O113" s="29"/>
      <c r="P113" s="29"/>
      <c r="Q113" s="43"/>
      <c r="R113" s="43"/>
      <c r="S113" s="43"/>
      <c r="T113" s="29"/>
      <c r="U113" s="43"/>
      <c r="V113" s="11">
        <f t="shared" si="8"/>
        <v>0</v>
      </c>
      <c r="W113" s="29"/>
      <c r="X113" s="29"/>
      <c r="Y113" s="29"/>
    </row>
    <row r="114" spans="1:25" x14ac:dyDescent="0.25">
      <c r="A114" s="42">
        <f t="shared" si="9"/>
        <v>111</v>
      </c>
      <c r="B114" s="11"/>
      <c r="C114" s="11"/>
      <c r="D114" s="35"/>
      <c r="E114" s="47"/>
      <c r="F114" s="29"/>
      <c r="G114" s="29"/>
      <c r="H114" s="11"/>
      <c r="I114" s="29"/>
      <c r="J114" s="29"/>
      <c r="K114" s="29"/>
      <c r="L114" s="37"/>
      <c r="M114" s="29"/>
      <c r="N114" s="29"/>
      <c r="O114" s="29"/>
      <c r="P114" s="29"/>
      <c r="Q114" s="43"/>
      <c r="R114" s="43"/>
      <c r="S114" s="43"/>
      <c r="T114" s="29"/>
      <c r="U114" s="43"/>
      <c r="V114" s="11">
        <f t="shared" si="8"/>
        <v>0</v>
      </c>
      <c r="W114" s="29"/>
      <c r="X114" s="29"/>
      <c r="Y114" s="29"/>
    </row>
    <row r="115" spans="1:25" x14ac:dyDescent="0.25">
      <c r="A115" s="42">
        <f t="shared" si="9"/>
        <v>112</v>
      </c>
      <c r="B115" s="11"/>
      <c r="C115" s="11"/>
      <c r="D115" s="35"/>
      <c r="E115" s="47"/>
      <c r="F115" s="29"/>
      <c r="G115" s="29"/>
      <c r="H115" s="11"/>
      <c r="I115" s="29"/>
      <c r="J115" s="29"/>
      <c r="K115" s="29"/>
      <c r="L115" s="37"/>
      <c r="M115" s="29"/>
      <c r="N115" s="29"/>
      <c r="O115" s="29"/>
      <c r="P115" s="29"/>
      <c r="Q115" s="43"/>
      <c r="R115" s="43"/>
      <c r="S115" s="43"/>
      <c r="T115" s="29"/>
      <c r="U115" s="43"/>
      <c r="V115" s="11">
        <f t="shared" si="8"/>
        <v>0</v>
      </c>
      <c r="W115" s="29"/>
      <c r="X115" s="29"/>
      <c r="Y115" s="29"/>
    </row>
    <row r="116" spans="1:25" x14ac:dyDescent="0.25">
      <c r="A116" s="42">
        <f t="shared" si="9"/>
        <v>113</v>
      </c>
      <c r="B116" s="11"/>
      <c r="C116" s="11"/>
      <c r="D116" s="35"/>
      <c r="E116" s="47"/>
      <c r="F116" s="29"/>
      <c r="G116" s="29"/>
      <c r="H116" s="11"/>
      <c r="I116" s="29"/>
      <c r="J116" s="29"/>
      <c r="K116" s="29"/>
      <c r="L116" s="37"/>
      <c r="M116" s="29"/>
      <c r="N116" s="29"/>
      <c r="O116" s="29"/>
      <c r="P116" s="29"/>
      <c r="Q116" s="43"/>
      <c r="R116" s="43"/>
      <c r="S116" s="43"/>
      <c r="T116" s="29"/>
      <c r="U116" s="43"/>
      <c r="V116" s="11">
        <f t="shared" si="8"/>
        <v>0</v>
      </c>
      <c r="W116" s="29"/>
      <c r="X116" s="29"/>
      <c r="Y116" s="29"/>
    </row>
    <row r="117" spans="1:25" x14ac:dyDescent="0.25">
      <c r="A117" s="42">
        <f t="shared" si="9"/>
        <v>114</v>
      </c>
      <c r="B117" s="11"/>
      <c r="C117" s="11"/>
      <c r="D117" s="35"/>
      <c r="E117" s="47"/>
      <c r="F117" s="29"/>
      <c r="G117" s="29"/>
      <c r="H117" s="11"/>
      <c r="I117" s="29"/>
      <c r="J117" s="29"/>
      <c r="K117" s="29"/>
      <c r="L117" s="37"/>
      <c r="M117" s="29"/>
      <c r="N117" s="29"/>
      <c r="O117" s="29"/>
      <c r="P117" s="29"/>
      <c r="Q117" s="43"/>
      <c r="R117" s="43"/>
      <c r="S117" s="43"/>
      <c r="T117" s="29"/>
      <c r="U117" s="43"/>
      <c r="V117" s="11">
        <f t="shared" si="8"/>
        <v>0</v>
      </c>
      <c r="W117" s="29"/>
      <c r="X117" s="29"/>
      <c r="Y117" s="29"/>
    </row>
    <row r="118" spans="1:25" x14ac:dyDescent="0.25">
      <c r="A118" s="42">
        <f t="shared" si="9"/>
        <v>115</v>
      </c>
      <c r="B118" s="11"/>
      <c r="C118" s="11"/>
      <c r="D118" s="35"/>
      <c r="E118" s="47"/>
      <c r="F118" s="29"/>
      <c r="G118" s="29"/>
      <c r="H118" s="11"/>
      <c r="I118" s="29"/>
      <c r="J118" s="29"/>
      <c r="K118" s="29"/>
      <c r="L118" s="37"/>
      <c r="M118" s="29"/>
      <c r="N118" s="29"/>
      <c r="O118" s="29"/>
      <c r="P118" s="29"/>
      <c r="Q118" s="43"/>
      <c r="R118" s="43"/>
      <c r="S118" s="43"/>
      <c r="T118" s="29"/>
      <c r="U118" s="43"/>
      <c r="V118" s="11">
        <f t="shared" si="8"/>
        <v>0</v>
      </c>
      <c r="W118" s="29"/>
      <c r="X118" s="29"/>
      <c r="Y118" s="29"/>
    </row>
    <row r="119" spans="1:25" x14ac:dyDescent="0.25">
      <c r="A119" s="42">
        <f t="shared" si="9"/>
        <v>116</v>
      </c>
      <c r="B119" s="11"/>
      <c r="C119" s="11"/>
      <c r="D119" s="35"/>
      <c r="E119" s="47"/>
      <c r="F119" s="29"/>
      <c r="G119" s="29"/>
      <c r="H119" s="11"/>
      <c r="I119" s="29"/>
      <c r="J119" s="29"/>
      <c r="K119" s="29"/>
      <c r="L119" s="37"/>
      <c r="M119" s="29"/>
      <c r="N119" s="29"/>
      <c r="O119" s="29"/>
      <c r="P119" s="29"/>
      <c r="Q119" s="43"/>
      <c r="R119" s="43"/>
      <c r="S119" s="43"/>
      <c r="T119" s="29"/>
      <c r="U119" s="43"/>
      <c r="V119" s="11">
        <f t="shared" si="8"/>
        <v>0</v>
      </c>
      <c r="W119" s="29"/>
      <c r="X119" s="29"/>
      <c r="Y119" s="29"/>
    </row>
    <row r="120" spans="1:25" x14ac:dyDescent="0.25">
      <c r="A120" s="42">
        <f t="shared" si="9"/>
        <v>117</v>
      </c>
      <c r="B120" s="11"/>
      <c r="C120" s="11"/>
      <c r="D120" s="35"/>
      <c r="E120" s="47"/>
      <c r="F120" s="29"/>
      <c r="G120" s="29"/>
      <c r="H120" s="11"/>
      <c r="I120" s="29"/>
      <c r="J120" s="29"/>
      <c r="K120" s="29"/>
      <c r="L120" s="37"/>
      <c r="M120" s="29"/>
      <c r="N120" s="29"/>
      <c r="O120" s="29"/>
      <c r="P120" s="29"/>
      <c r="Q120" s="43"/>
      <c r="R120" s="43"/>
      <c r="S120" s="43"/>
      <c r="T120" s="29"/>
      <c r="U120" s="43"/>
      <c r="V120" s="11">
        <f t="shared" si="8"/>
        <v>0</v>
      </c>
      <c r="W120" s="29"/>
      <c r="X120" s="29"/>
      <c r="Y120" s="29"/>
    </row>
    <row r="121" spans="1:25" x14ac:dyDescent="0.25">
      <c r="A121" s="42">
        <f t="shared" si="9"/>
        <v>118</v>
      </c>
      <c r="B121" s="11"/>
      <c r="C121" s="11"/>
      <c r="D121" s="35"/>
      <c r="E121" s="47"/>
      <c r="F121" s="29"/>
      <c r="G121" s="29"/>
      <c r="H121" s="11"/>
      <c r="I121" s="29"/>
      <c r="J121" s="29"/>
      <c r="K121" s="29"/>
      <c r="L121" s="37"/>
      <c r="M121" s="29"/>
      <c r="N121" s="29"/>
      <c r="O121" s="29"/>
      <c r="P121" s="29"/>
      <c r="Q121" s="43"/>
      <c r="R121" s="43"/>
      <c r="S121" s="43"/>
      <c r="T121" s="29"/>
      <c r="U121" s="43"/>
      <c r="V121" s="11">
        <f t="shared" si="8"/>
        <v>0</v>
      </c>
      <c r="W121" s="29"/>
      <c r="X121" s="29"/>
      <c r="Y121" s="29"/>
    </row>
    <row r="122" spans="1:25" x14ac:dyDescent="0.25">
      <c r="A122" s="42">
        <f t="shared" si="9"/>
        <v>119</v>
      </c>
      <c r="B122" s="11"/>
      <c r="C122" s="11"/>
      <c r="D122" s="35"/>
      <c r="E122" s="47"/>
      <c r="F122" s="29"/>
      <c r="G122" s="29"/>
      <c r="H122" s="11"/>
      <c r="I122" s="29"/>
      <c r="J122" s="29"/>
      <c r="K122" s="29"/>
      <c r="L122" s="37"/>
      <c r="M122" s="29"/>
      <c r="N122" s="29"/>
      <c r="O122" s="29"/>
      <c r="P122" s="29"/>
      <c r="Q122" s="43"/>
      <c r="R122" s="43"/>
      <c r="S122" s="43"/>
      <c r="T122" s="29"/>
      <c r="U122" s="43"/>
      <c r="V122" s="11">
        <f t="shared" si="8"/>
        <v>0</v>
      </c>
      <c r="W122" s="29"/>
      <c r="X122" s="29"/>
      <c r="Y122" s="29"/>
    </row>
    <row r="123" spans="1:25" x14ac:dyDescent="0.25">
      <c r="A123" s="42">
        <f t="shared" si="9"/>
        <v>120</v>
      </c>
      <c r="B123" s="11"/>
      <c r="C123" s="11"/>
      <c r="D123" s="35"/>
      <c r="E123" s="47"/>
      <c r="F123" s="29"/>
      <c r="G123" s="29"/>
      <c r="H123" s="11"/>
      <c r="I123" s="29"/>
      <c r="J123" s="29"/>
      <c r="K123" s="29"/>
      <c r="L123" s="37"/>
      <c r="M123" s="29"/>
      <c r="N123" s="29"/>
      <c r="O123" s="29"/>
      <c r="P123" s="29"/>
      <c r="Q123" s="43"/>
      <c r="R123" s="43"/>
      <c r="S123" s="43"/>
      <c r="T123" s="29"/>
      <c r="U123" s="43"/>
      <c r="V123" s="11">
        <f t="shared" si="8"/>
        <v>0</v>
      </c>
      <c r="W123" s="29"/>
      <c r="X123" s="29"/>
      <c r="Y123" s="29"/>
    </row>
    <row r="124" spans="1:25" x14ac:dyDescent="0.25">
      <c r="A124" s="42">
        <f t="shared" si="9"/>
        <v>121</v>
      </c>
      <c r="B124" s="11"/>
      <c r="C124" s="11"/>
      <c r="D124" s="35"/>
      <c r="E124" s="47"/>
      <c r="F124" s="29"/>
      <c r="G124" s="29"/>
      <c r="H124" s="11"/>
      <c r="I124" s="29"/>
      <c r="J124" s="29"/>
      <c r="K124" s="29"/>
      <c r="L124" s="37"/>
      <c r="M124" s="29"/>
      <c r="N124" s="29"/>
      <c r="O124" s="29"/>
      <c r="P124" s="29"/>
      <c r="Q124" s="43"/>
      <c r="R124" s="43"/>
      <c r="S124" s="43"/>
      <c r="T124" s="29"/>
      <c r="U124" s="43"/>
      <c r="V124" s="11">
        <f t="shared" si="8"/>
        <v>0</v>
      </c>
      <c r="W124" s="29"/>
      <c r="X124" s="29"/>
      <c r="Y124" s="29"/>
    </row>
    <row r="125" spans="1:25" x14ac:dyDescent="0.25">
      <c r="A125" s="42">
        <f t="shared" si="9"/>
        <v>122</v>
      </c>
      <c r="B125" s="11"/>
      <c r="C125" s="11"/>
      <c r="D125" s="35"/>
      <c r="E125" s="47"/>
      <c r="F125" s="29"/>
      <c r="G125" s="29"/>
      <c r="H125" s="11"/>
      <c r="I125" s="29"/>
      <c r="J125" s="29"/>
      <c r="K125" s="29"/>
      <c r="L125" s="37"/>
      <c r="M125" s="29"/>
      <c r="N125" s="29"/>
      <c r="O125" s="29"/>
      <c r="P125" s="29"/>
      <c r="Q125" s="43"/>
      <c r="R125" s="43"/>
      <c r="S125" s="43"/>
      <c r="T125" s="29"/>
      <c r="U125" s="43"/>
      <c r="V125" s="11">
        <f t="shared" si="8"/>
        <v>0</v>
      </c>
      <c r="W125" s="29"/>
      <c r="X125" s="29"/>
      <c r="Y125" s="29"/>
    </row>
    <row r="126" spans="1:25" x14ac:dyDescent="0.25">
      <c r="A126" s="42">
        <f t="shared" si="9"/>
        <v>123</v>
      </c>
      <c r="B126" s="11"/>
      <c r="C126" s="11"/>
      <c r="D126" s="35"/>
      <c r="E126" s="47"/>
      <c r="F126" s="29"/>
      <c r="G126" s="29"/>
      <c r="H126" s="11"/>
      <c r="I126" s="29"/>
      <c r="J126" s="29"/>
      <c r="K126" s="29"/>
      <c r="L126" s="37"/>
      <c r="M126" s="29"/>
      <c r="N126" s="29"/>
      <c r="O126" s="29"/>
      <c r="P126" s="29"/>
      <c r="Q126" s="43"/>
      <c r="R126" s="43"/>
      <c r="S126" s="43"/>
      <c r="T126" s="29"/>
      <c r="U126" s="43"/>
      <c r="V126" s="11">
        <f t="shared" si="8"/>
        <v>0</v>
      </c>
      <c r="W126" s="29"/>
      <c r="X126" s="29"/>
      <c r="Y126" s="29"/>
    </row>
    <row r="127" spans="1:25" x14ac:dyDescent="0.25">
      <c r="A127" s="42">
        <f t="shared" si="9"/>
        <v>124</v>
      </c>
      <c r="B127" s="11"/>
      <c r="C127" s="11"/>
      <c r="D127" s="35"/>
      <c r="E127" s="47"/>
      <c r="F127" s="29"/>
      <c r="G127" s="29"/>
      <c r="H127" s="11"/>
      <c r="I127" s="29"/>
      <c r="J127" s="29"/>
      <c r="K127" s="29"/>
      <c r="L127" s="37"/>
      <c r="M127" s="29"/>
      <c r="N127" s="29"/>
      <c r="O127" s="29"/>
      <c r="P127" s="29"/>
      <c r="Q127" s="43"/>
      <c r="R127" s="43"/>
      <c r="S127" s="43"/>
      <c r="T127" s="29"/>
      <c r="U127" s="43"/>
      <c r="V127" s="11">
        <f t="shared" si="8"/>
        <v>0</v>
      </c>
      <c r="W127" s="29"/>
      <c r="X127" s="29"/>
      <c r="Y127" s="29"/>
    </row>
    <row r="128" spans="1:25" x14ac:dyDescent="0.25">
      <c r="A128" s="42">
        <f t="shared" si="9"/>
        <v>125</v>
      </c>
      <c r="B128" s="11"/>
      <c r="C128" s="11"/>
      <c r="D128" s="35"/>
      <c r="E128" s="47"/>
      <c r="F128" s="29"/>
      <c r="G128" s="29"/>
      <c r="H128" s="11"/>
      <c r="I128" s="29"/>
      <c r="J128" s="29"/>
      <c r="K128" s="29"/>
      <c r="L128" s="37"/>
      <c r="M128" s="29"/>
      <c r="N128" s="29"/>
      <c r="O128" s="29"/>
      <c r="P128" s="29"/>
      <c r="Q128" s="43"/>
      <c r="R128" s="43"/>
      <c r="S128" s="43"/>
      <c r="T128" s="29"/>
      <c r="U128" s="43"/>
      <c r="V128" s="11">
        <f t="shared" si="8"/>
        <v>0</v>
      </c>
      <c r="W128" s="29"/>
      <c r="X128" s="29"/>
      <c r="Y128" s="29"/>
    </row>
    <row r="129" spans="1:25" x14ac:dyDescent="0.25">
      <c r="A129" s="42">
        <f t="shared" si="9"/>
        <v>126</v>
      </c>
      <c r="B129" s="11"/>
      <c r="C129" s="11"/>
      <c r="D129" s="35"/>
      <c r="E129" s="47"/>
      <c r="F129" s="29"/>
      <c r="G129" s="29"/>
      <c r="H129" s="11"/>
      <c r="I129" s="29"/>
      <c r="J129" s="29"/>
      <c r="K129" s="29"/>
      <c r="L129" s="37"/>
      <c r="M129" s="29"/>
      <c r="N129" s="29"/>
      <c r="O129" s="29"/>
      <c r="P129" s="29"/>
      <c r="Q129" s="43"/>
      <c r="R129" s="43"/>
      <c r="S129" s="43"/>
      <c r="T129" s="29"/>
      <c r="U129" s="43"/>
      <c r="V129" s="11">
        <f t="shared" si="8"/>
        <v>0</v>
      </c>
      <c r="W129" s="29"/>
      <c r="X129" s="29"/>
      <c r="Y129" s="29"/>
    </row>
    <row r="130" spans="1:25" x14ac:dyDescent="0.25">
      <c r="A130" s="42">
        <f t="shared" si="9"/>
        <v>127</v>
      </c>
      <c r="B130" s="11"/>
      <c r="C130" s="11"/>
      <c r="D130" s="35"/>
      <c r="E130" s="47"/>
      <c r="F130" s="29"/>
      <c r="G130" s="29"/>
      <c r="H130" s="11"/>
      <c r="I130" s="29"/>
      <c r="J130" s="29"/>
      <c r="K130" s="29"/>
      <c r="L130" s="37"/>
      <c r="M130" s="29"/>
      <c r="N130" s="29"/>
      <c r="O130" s="29"/>
      <c r="P130" s="29"/>
      <c r="Q130" s="43"/>
      <c r="R130" s="43"/>
      <c r="S130" s="43"/>
      <c r="T130" s="29"/>
      <c r="U130" s="43"/>
      <c r="V130" s="11">
        <f t="shared" si="8"/>
        <v>0</v>
      </c>
      <c r="W130" s="29"/>
      <c r="X130" s="29"/>
      <c r="Y130" s="29"/>
    </row>
    <row r="131" spans="1:25" x14ac:dyDescent="0.25">
      <c r="A131" s="42">
        <f t="shared" si="9"/>
        <v>128</v>
      </c>
      <c r="B131" s="11"/>
      <c r="C131" s="11"/>
      <c r="D131" s="35"/>
      <c r="E131" s="47"/>
      <c r="F131" s="29"/>
      <c r="G131" s="29"/>
      <c r="H131" s="11"/>
      <c r="I131" s="29"/>
      <c r="J131" s="29"/>
      <c r="K131" s="29"/>
      <c r="L131" s="37"/>
      <c r="M131" s="29"/>
      <c r="N131" s="29"/>
      <c r="O131" s="29"/>
      <c r="P131" s="29"/>
      <c r="Q131" s="43"/>
      <c r="R131" s="43"/>
      <c r="S131" s="43"/>
      <c r="T131" s="29"/>
      <c r="U131" s="43"/>
      <c r="V131" s="11">
        <f t="shared" si="8"/>
        <v>0</v>
      </c>
      <c r="W131" s="29"/>
      <c r="X131" s="29"/>
      <c r="Y131" s="29"/>
    </row>
    <row r="132" spans="1:25" x14ac:dyDescent="0.25">
      <c r="A132" s="42">
        <f t="shared" si="9"/>
        <v>129</v>
      </c>
      <c r="B132" s="11"/>
      <c r="C132" s="11"/>
      <c r="D132" s="35"/>
      <c r="E132" s="47"/>
      <c r="F132" s="29"/>
      <c r="G132" s="29"/>
      <c r="H132" s="11"/>
      <c r="I132" s="29"/>
      <c r="J132" s="29"/>
      <c r="K132" s="29"/>
      <c r="L132" s="37"/>
      <c r="M132" s="29"/>
      <c r="N132" s="29"/>
      <c r="O132" s="29"/>
      <c r="P132" s="29"/>
      <c r="Q132" s="43"/>
      <c r="R132" s="43"/>
      <c r="S132" s="43"/>
      <c r="T132" s="29"/>
      <c r="U132" s="43"/>
      <c r="V132" s="11">
        <f t="shared" si="8"/>
        <v>0</v>
      </c>
      <c r="W132" s="29"/>
      <c r="X132" s="29"/>
      <c r="Y132" s="29"/>
    </row>
    <row r="133" spans="1:25" x14ac:dyDescent="0.25">
      <c r="A133" s="42">
        <f t="shared" si="9"/>
        <v>130</v>
      </c>
      <c r="B133" s="11"/>
      <c r="C133" s="11"/>
      <c r="D133" s="35"/>
      <c r="E133" s="47"/>
      <c r="F133" s="29"/>
      <c r="G133" s="29"/>
      <c r="H133" s="11"/>
      <c r="I133" s="29"/>
      <c r="J133" s="29"/>
      <c r="K133" s="29"/>
      <c r="L133" s="37"/>
      <c r="M133" s="29"/>
      <c r="N133" s="29"/>
      <c r="O133" s="29"/>
      <c r="P133" s="29"/>
      <c r="Q133" s="43"/>
      <c r="R133" s="43"/>
      <c r="S133" s="43"/>
      <c r="T133" s="29"/>
      <c r="U133" s="43"/>
      <c r="V133" s="11">
        <f t="shared" ref="V133:V196" si="10">G133-R133</f>
        <v>0</v>
      </c>
      <c r="W133" s="29"/>
      <c r="X133" s="29"/>
      <c r="Y133" s="29"/>
    </row>
    <row r="134" spans="1:25" x14ac:dyDescent="0.25">
      <c r="A134" s="42">
        <f t="shared" ref="A134:A197" si="11">A133+1</f>
        <v>131</v>
      </c>
      <c r="B134" s="11"/>
      <c r="C134" s="11"/>
      <c r="D134" s="35"/>
      <c r="E134" s="47"/>
      <c r="F134" s="29"/>
      <c r="G134" s="29"/>
      <c r="H134" s="11"/>
      <c r="I134" s="29"/>
      <c r="J134" s="29"/>
      <c r="K134" s="29"/>
      <c r="L134" s="37"/>
      <c r="M134" s="29"/>
      <c r="N134" s="29"/>
      <c r="O134" s="29"/>
      <c r="P134" s="29"/>
      <c r="Q134" s="43"/>
      <c r="R134" s="43"/>
      <c r="S134" s="43"/>
      <c r="T134" s="29"/>
      <c r="U134" s="43"/>
      <c r="V134" s="11">
        <f t="shared" si="10"/>
        <v>0</v>
      </c>
      <c r="W134" s="29"/>
      <c r="X134" s="29"/>
      <c r="Y134" s="29"/>
    </row>
    <row r="135" spans="1:25" x14ac:dyDescent="0.25">
      <c r="A135" s="42">
        <f t="shared" si="11"/>
        <v>132</v>
      </c>
      <c r="B135" s="11"/>
      <c r="C135" s="11"/>
      <c r="D135" s="35"/>
      <c r="E135" s="47"/>
      <c r="F135" s="29"/>
      <c r="G135" s="29"/>
      <c r="H135" s="11"/>
      <c r="I135" s="29"/>
      <c r="J135" s="29"/>
      <c r="K135" s="29"/>
      <c r="L135" s="37"/>
      <c r="M135" s="29"/>
      <c r="N135" s="29"/>
      <c r="O135" s="29"/>
      <c r="P135" s="29"/>
      <c r="Q135" s="43"/>
      <c r="R135" s="43"/>
      <c r="S135" s="43"/>
      <c r="T135" s="29"/>
      <c r="U135" s="43"/>
      <c r="V135" s="11">
        <f t="shared" si="10"/>
        <v>0</v>
      </c>
      <c r="W135" s="29"/>
      <c r="X135" s="29"/>
      <c r="Y135" s="29"/>
    </row>
    <row r="136" spans="1:25" x14ac:dyDescent="0.25">
      <c r="A136" s="42">
        <f t="shared" si="11"/>
        <v>133</v>
      </c>
      <c r="B136" s="11"/>
      <c r="C136" s="11"/>
      <c r="D136" s="35"/>
      <c r="E136" s="47"/>
      <c r="F136" s="29"/>
      <c r="G136" s="29"/>
      <c r="H136" s="11"/>
      <c r="I136" s="29"/>
      <c r="J136" s="29"/>
      <c r="K136" s="29"/>
      <c r="L136" s="37"/>
      <c r="M136" s="29"/>
      <c r="N136" s="29"/>
      <c r="O136" s="29"/>
      <c r="P136" s="29"/>
      <c r="Q136" s="43"/>
      <c r="R136" s="43"/>
      <c r="S136" s="43"/>
      <c r="T136" s="29"/>
      <c r="U136" s="43"/>
      <c r="V136" s="11">
        <f t="shared" si="10"/>
        <v>0</v>
      </c>
      <c r="W136" s="29"/>
      <c r="X136" s="29"/>
      <c r="Y136" s="29"/>
    </row>
    <row r="137" spans="1:25" x14ac:dyDescent="0.25">
      <c r="A137" s="42">
        <f t="shared" si="11"/>
        <v>134</v>
      </c>
      <c r="B137" s="11"/>
      <c r="C137" s="11"/>
      <c r="D137" s="35"/>
      <c r="E137" s="47"/>
      <c r="F137" s="29"/>
      <c r="G137" s="29"/>
      <c r="H137" s="11"/>
      <c r="I137" s="29"/>
      <c r="J137" s="29"/>
      <c r="K137" s="29"/>
      <c r="L137" s="37"/>
      <c r="M137" s="29"/>
      <c r="N137" s="29"/>
      <c r="O137" s="29"/>
      <c r="P137" s="29"/>
      <c r="Q137" s="43"/>
      <c r="R137" s="43"/>
      <c r="S137" s="43"/>
      <c r="T137" s="29"/>
      <c r="U137" s="43"/>
      <c r="V137" s="11">
        <f t="shared" si="10"/>
        <v>0</v>
      </c>
      <c r="W137" s="29"/>
      <c r="X137" s="29"/>
      <c r="Y137" s="29"/>
    </row>
    <row r="138" spans="1:25" x14ac:dyDescent="0.25">
      <c r="A138" s="42">
        <f t="shared" si="11"/>
        <v>135</v>
      </c>
      <c r="B138" s="11"/>
      <c r="C138" s="11"/>
      <c r="D138" s="35"/>
      <c r="E138" s="47"/>
      <c r="F138" s="29"/>
      <c r="G138" s="29"/>
      <c r="H138" s="11"/>
      <c r="I138" s="29"/>
      <c r="J138" s="29"/>
      <c r="K138" s="29"/>
      <c r="L138" s="37"/>
      <c r="M138" s="29"/>
      <c r="N138" s="29"/>
      <c r="O138" s="29"/>
      <c r="P138" s="29"/>
      <c r="Q138" s="43"/>
      <c r="R138" s="43"/>
      <c r="S138" s="43"/>
      <c r="T138" s="29"/>
      <c r="U138" s="43"/>
      <c r="V138" s="11">
        <f t="shared" si="10"/>
        <v>0</v>
      </c>
      <c r="W138" s="29"/>
      <c r="X138" s="29"/>
      <c r="Y138" s="29"/>
    </row>
    <row r="139" spans="1:25" x14ac:dyDescent="0.25">
      <c r="A139" s="42">
        <f t="shared" si="11"/>
        <v>136</v>
      </c>
      <c r="B139" s="11"/>
      <c r="C139" s="11"/>
      <c r="D139" s="35"/>
      <c r="E139" s="47"/>
      <c r="F139" s="29"/>
      <c r="G139" s="29"/>
      <c r="H139" s="11"/>
      <c r="I139" s="29"/>
      <c r="J139" s="29"/>
      <c r="K139" s="29"/>
      <c r="L139" s="37"/>
      <c r="M139" s="29"/>
      <c r="N139" s="29"/>
      <c r="O139" s="29"/>
      <c r="P139" s="29"/>
      <c r="Q139" s="43"/>
      <c r="R139" s="43"/>
      <c r="S139" s="43"/>
      <c r="T139" s="29"/>
      <c r="U139" s="43"/>
      <c r="V139" s="11">
        <f t="shared" si="10"/>
        <v>0</v>
      </c>
      <c r="W139" s="29"/>
      <c r="X139" s="29"/>
      <c r="Y139" s="29"/>
    </row>
    <row r="140" spans="1:25" x14ac:dyDescent="0.25">
      <c r="A140" s="42">
        <f t="shared" si="11"/>
        <v>137</v>
      </c>
      <c r="B140" s="11"/>
      <c r="C140" s="11"/>
      <c r="D140" s="35"/>
      <c r="E140" s="47"/>
      <c r="F140" s="29"/>
      <c r="G140" s="29"/>
      <c r="H140" s="11"/>
      <c r="I140" s="29"/>
      <c r="J140" s="29"/>
      <c r="K140" s="29"/>
      <c r="L140" s="37"/>
      <c r="M140" s="29"/>
      <c r="N140" s="29"/>
      <c r="O140" s="29"/>
      <c r="P140" s="29"/>
      <c r="Q140" s="43"/>
      <c r="R140" s="43"/>
      <c r="S140" s="43"/>
      <c r="T140" s="29"/>
      <c r="U140" s="43"/>
      <c r="V140" s="11">
        <f t="shared" si="10"/>
        <v>0</v>
      </c>
      <c r="W140" s="29"/>
      <c r="X140" s="29"/>
      <c r="Y140" s="29"/>
    </row>
    <row r="141" spans="1:25" x14ac:dyDescent="0.25">
      <c r="A141" s="42">
        <f t="shared" si="11"/>
        <v>138</v>
      </c>
      <c r="B141" s="11"/>
      <c r="C141" s="11"/>
      <c r="D141" s="35"/>
      <c r="E141" s="47"/>
      <c r="F141" s="29"/>
      <c r="G141" s="29"/>
      <c r="H141" s="11"/>
      <c r="I141" s="29"/>
      <c r="J141" s="29"/>
      <c r="K141" s="29"/>
      <c r="L141" s="37"/>
      <c r="M141" s="29"/>
      <c r="N141" s="29"/>
      <c r="O141" s="29"/>
      <c r="P141" s="29"/>
      <c r="Q141" s="43"/>
      <c r="R141" s="43"/>
      <c r="S141" s="43"/>
      <c r="T141" s="29"/>
      <c r="U141" s="43"/>
      <c r="V141" s="11">
        <f t="shared" si="10"/>
        <v>0</v>
      </c>
      <c r="W141" s="29"/>
      <c r="X141" s="29"/>
      <c r="Y141" s="29"/>
    </row>
    <row r="142" spans="1:25" x14ac:dyDescent="0.25">
      <c r="A142" s="42">
        <f t="shared" si="11"/>
        <v>139</v>
      </c>
      <c r="B142" s="11"/>
      <c r="C142" s="11"/>
      <c r="D142" s="35"/>
      <c r="E142" s="47"/>
      <c r="F142" s="29"/>
      <c r="G142" s="29"/>
      <c r="H142" s="11"/>
      <c r="I142" s="29"/>
      <c r="J142" s="29"/>
      <c r="K142" s="29"/>
      <c r="L142" s="37"/>
      <c r="M142" s="29"/>
      <c r="N142" s="29"/>
      <c r="O142" s="29"/>
      <c r="P142" s="29"/>
      <c r="Q142" s="43"/>
      <c r="R142" s="43"/>
      <c r="S142" s="43"/>
      <c r="T142" s="29"/>
      <c r="U142" s="43"/>
      <c r="V142" s="11">
        <f t="shared" si="10"/>
        <v>0</v>
      </c>
      <c r="W142" s="29"/>
      <c r="X142" s="29"/>
      <c r="Y142" s="29"/>
    </row>
    <row r="143" spans="1:25" x14ac:dyDescent="0.25">
      <c r="A143" s="42">
        <f t="shared" si="11"/>
        <v>140</v>
      </c>
      <c r="B143" s="11"/>
      <c r="C143" s="11"/>
      <c r="D143" s="35"/>
      <c r="E143" s="47"/>
      <c r="F143" s="29"/>
      <c r="G143" s="29"/>
      <c r="H143" s="11"/>
      <c r="I143" s="29"/>
      <c r="J143" s="29"/>
      <c r="K143" s="29"/>
      <c r="L143" s="37"/>
      <c r="M143" s="29"/>
      <c r="N143" s="29"/>
      <c r="O143" s="29"/>
      <c r="P143" s="29"/>
      <c r="Q143" s="43"/>
      <c r="R143" s="43"/>
      <c r="S143" s="43"/>
      <c r="T143" s="29"/>
      <c r="U143" s="43"/>
      <c r="V143" s="11">
        <f t="shared" si="10"/>
        <v>0</v>
      </c>
      <c r="W143" s="29"/>
      <c r="X143" s="29"/>
      <c r="Y143" s="29"/>
    </row>
    <row r="144" spans="1:25" x14ac:dyDescent="0.25">
      <c r="A144" s="42">
        <f t="shared" si="11"/>
        <v>141</v>
      </c>
      <c r="B144" s="11"/>
      <c r="C144" s="11"/>
      <c r="D144" s="35"/>
      <c r="E144" s="47"/>
      <c r="F144" s="29"/>
      <c r="G144" s="29"/>
      <c r="H144" s="11"/>
      <c r="I144" s="29"/>
      <c r="J144" s="29"/>
      <c r="K144" s="29"/>
      <c r="L144" s="37"/>
      <c r="M144" s="29"/>
      <c r="N144" s="29"/>
      <c r="O144" s="29"/>
      <c r="P144" s="29"/>
      <c r="Q144" s="43"/>
      <c r="R144" s="43"/>
      <c r="S144" s="43"/>
      <c r="T144" s="29"/>
      <c r="U144" s="43"/>
      <c r="V144" s="11">
        <f t="shared" si="10"/>
        <v>0</v>
      </c>
      <c r="W144" s="29"/>
      <c r="X144" s="29"/>
      <c r="Y144" s="29"/>
    </row>
    <row r="145" spans="1:25" x14ac:dyDescent="0.25">
      <c r="A145" s="42">
        <f t="shared" si="11"/>
        <v>142</v>
      </c>
      <c r="B145" s="11"/>
      <c r="C145" s="11"/>
      <c r="D145" s="35"/>
      <c r="E145" s="47"/>
      <c r="F145" s="29"/>
      <c r="G145" s="29"/>
      <c r="H145" s="11"/>
      <c r="I145" s="29"/>
      <c r="J145" s="29"/>
      <c r="K145" s="29"/>
      <c r="L145" s="37"/>
      <c r="M145" s="29"/>
      <c r="N145" s="29"/>
      <c r="O145" s="29"/>
      <c r="P145" s="29"/>
      <c r="Q145" s="43"/>
      <c r="R145" s="43"/>
      <c r="S145" s="43"/>
      <c r="T145" s="29"/>
      <c r="U145" s="43"/>
      <c r="V145" s="11">
        <f t="shared" si="10"/>
        <v>0</v>
      </c>
      <c r="W145" s="29"/>
      <c r="X145" s="29"/>
      <c r="Y145" s="29"/>
    </row>
    <row r="146" spans="1:25" x14ac:dyDescent="0.25">
      <c r="A146" s="42">
        <f t="shared" si="11"/>
        <v>143</v>
      </c>
      <c r="B146" s="11"/>
      <c r="C146" s="11"/>
      <c r="D146" s="35"/>
      <c r="E146" s="47"/>
      <c r="F146" s="29"/>
      <c r="G146" s="29"/>
      <c r="H146" s="11"/>
      <c r="I146" s="29"/>
      <c r="J146" s="29"/>
      <c r="K146" s="29"/>
      <c r="L146" s="37"/>
      <c r="M146" s="29"/>
      <c r="N146" s="29"/>
      <c r="O146" s="29"/>
      <c r="P146" s="29"/>
      <c r="Q146" s="43"/>
      <c r="R146" s="43"/>
      <c r="S146" s="43"/>
      <c r="T146" s="29"/>
      <c r="U146" s="43"/>
      <c r="V146" s="11">
        <f t="shared" si="10"/>
        <v>0</v>
      </c>
      <c r="W146" s="29"/>
      <c r="X146" s="29"/>
      <c r="Y146" s="29"/>
    </row>
    <row r="147" spans="1:25" x14ac:dyDescent="0.25">
      <c r="A147" s="42">
        <f t="shared" si="11"/>
        <v>144</v>
      </c>
      <c r="B147" s="11"/>
      <c r="C147" s="11"/>
      <c r="D147" s="35"/>
      <c r="E147" s="47"/>
      <c r="F147" s="29"/>
      <c r="G147" s="29"/>
      <c r="H147" s="11"/>
      <c r="I147" s="29"/>
      <c r="J147" s="29"/>
      <c r="K147" s="29"/>
      <c r="L147" s="37"/>
      <c r="M147" s="29"/>
      <c r="N147" s="29"/>
      <c r="O147" s="29"/>
      <c r="P147" s="29"/>
      <c r="Q147" s="43"/>
      <c r="R147" s="43"/>
      <c r="S147" s="43"/>
      <c r="T147" s="29"/>
      <c r="U147" s="43"/>
      <c r="V147" s="11">
        <f t="shared" si="10"/>
        <v>0</v>
      </c>
      <c r="W147" s="29"/>
      <c r="X147" s="29"/>
      <c r="Y147" s="29"/>
    </row>
    <row r="148" spans="1:25" x14ac:dyDescent="0.25">
      <c r="A148" s="42">
        <f t="shared" si="11"/>
        <v>145</v>
      </c>
      <c r="B148" s="11"/>
      <c r="C148" s="11"/>
      <c r="D148" s="35"/>
      <c r="E148" s="47"/>
      <c r="F148" s="29"/>
      <c r="G148" s="29"/>
      <c r="H148" s="11"/>
      <c r="I148" s="29"/>
      <c r="J148" s="29"/>
      <c r="K148" s="29"/>
      <c r="L148" s="37"/>
      <c r="M148" s="29"/>
      <c r="N148" s="29"/>
      <c r="O148" s="29"/>
      <c r="P148" s="29"/>
      <c r="Q148" s="43"/>
      <c r="R148" s="43"/>
      <c r="S148" s="43"/>
      <c r="T148" s="29"/>
      <c r="U148" s="43"/>
      <c r="V148" s="11">
        <f t="shared" si="10"/>
        <v>0</v>
      </c>
      <c r="W148" s="29"/>
      <c r="X148" s="29"/>
      <c r="Y148" s="29"/>
    </row>
    <row r="149" spans="1:25" x14ac:dyDescent="0.25">
      <c r="A149" s="42">
        <f t="shared" si="11"/>
        <v>146</v>
      </c>
      <c r="B149" s="11"/>
      <c r="C149" s="11"/>
      <c r="D149" s="35"/>
      <c r="E149" s="47"/>
      <c r="F149" s="29"/>
      <c r="G149" s="29"/>
      <c r="H149" s="11"/>
      <c r="I149" s="29"/>
      <c r="J149" s="29"/>
      <c r="K149" s="29"/>
      <c r="L149" s="37"/>
      <c r="M149" s="29"/>
      <c r="N149" s="29"/>
      <c r="O149" s="29"/>
      <c r="P149" s="29"/>
      <c r="Q149" s="43"/>
      <c r="R149" s="43"/>
      <c r="S149" s="43"/>
      <c r="T149" s="29"/>
      <c r="U149" s="43"/>
      <c r="V149" s="11">
        <f t="shared" si="10"/>
        <v>0</v>
      </c>
      <c r="W149" s="29"/>
      <c r="X149" s="29"/>
      <c r="Y149" s="29"/>
    </row>
    <row r="150" spans="1:25" x14ac:dyDescent="0.25">
      <c r="A150" s="42">
        <f t="shared" si="11"/>
        <v>147</v>
      </c>
      <c r="B150" s="11"/>
      <c r="C150" s="11"/>
      <c r="D150" s="35"/>
      <c r="E150" s="47"/>
      <c r="F150" s="29"/>
      <c r="G150" s="29"/>
      <c r="H150" s="11"/>
      <c r="I150" s="29"/>
      <c r="J150" s="29"/>
      <c r="K150" s="29"/>
      <c r="L150" s="37"/>
      <c r="M150" s="29"/>
      <c r="N150" s="29"/>
      <c r="O150" s="29"/>
      <c r="P150" s="29"/>
      <c r="Q150" s="43"/>
      <c r="R150" s="43"/>
      <c r="S150" s="43"/>
      <c r="T150" s="29"/>
      <c r="U150" s="43"/>
      <c r="V150" s="11">
        <f t="shared" si="10"/>
        <v>0</v>
      </c>
      <c r="W150" s="29"/>
      <c r="X150" s="29"/>
      <c r="Y150" s="29"/>
    </row>
    <row r="151" spans="1:25" x14ac:dyDescent="0.25">
      <c r="A151" s="42">
        <f t="shared" si="11"/>
        <v>148</v>
      </c>
      <c r="B151" s="11"/>
      <c r="C151" s="11"/>
      <c r="D151" s="35"/>
      <c r="E151" s="47"/>
      <c r="F151" s="29"/>
      <c r="G151" s="29"/>
      <c r="H151" s="11"/>
      <c r="I151" s="29"/>
      <c r="J151" s="29"/>
      <c r="K151" s="29"/>
      <c r="L151" s="37"/>
      <c r="M151" s="29"/>
      <c r="N151" s="29"/>
      <c r="O151" s="29"/>
      <c r="P151" s="29"/>
      <c r="Q151" s="43"/>
      <c r="R151" s="43"/>
      <c r="S151" s="43"/>
      <c r="T151" s="29"/>
      <c r="U151" s="43"/>
      <c r="V151" s="11">
        <f t="shared" si="10"/>
        <v>0</v>
      </c>
      <c r="W151" s="29"/>
      <c r="X151" s="29"/>
      <c r="Y151" s="29"/>
    </row>
    <row r="152" spans="1:25" x14ac:dyDescent="0.25">
      <c r="A152" s="42">
        <f t="shared" si="11"/>
        <v>149</v>
      </c>
      <c r="B152" s="11"/>
      <c r="C152" s="11"/>
      <c r="D152" s="35"/>
      <c r="E152" s="47"/>
      <c r="F152" s="29"/>
      <c r="G152" s="29"/>
      <c r="H152" s="11"/>
      <c r="I152" s="29"/>
      <c r="J152" s="29"/>
      <c r="K152" s="29"/>
      <c r="L152" s="37"/>
      <c r="M152" s="29"/>
      <c r="N152" s="29"/>
      <c r="O152" s="29"/>
      <c r="P152" s="29"/>
      <c r="Q152" s="43"/>
      <c r="R152" s="43"/>
      <c r="S152" s="43"/>
      <c r="T152" s="29"/>
      <c r="U152" s="43"/>
      <c r="V152" s="11">
        <f t="shared" si="10"/>
        <v>0</v>
      </c>
      <c r="W152" s="29"/>
      <c r="X152" s="29"/>
      <c r="Y152" s="29"/>
    </row>
    <row r="153" spans="1:25" x14ac:dyDescent="0.25">
      <c r="A153" s="42">
        <f t="shared" si="11"/>
        <v>150</v>
      </c>
      <c r="B153" s="11"/>
      <c r="C153" s="11"/>
      <c r="D153" s="35"/>
      <c r="E153" s="47"/>
      <c r="F153" s="29"/>
      <c r="G153" s="29"/>
      <c r="H153" s="11"/>
      <c r="I153" s="29"/>
      <c r="J153" s="29"/>
      <c r="K153" s="29"/>
      <c r="L153" s="37"/>
      <c r="M153" s="29"/>
      <c r="N153" s="29"/>
      <c r="O153" s="29"/>
      <c r="P153" s="29"/>
      <c r="Q153" s="43"/>
      <c r="R153" s="43"/>
      <c r="S153" s="43"/>
      <c r="T153" s="29"/>
      <c r="U153" s="43"/>
      <c r="V153" s="11">
        <f t="shared" si="10"/>
        <v>0</v>
      </c>
      <c r="W153" s="29"/>
      <c r="X153" s="29"/>
      <c r="Y153" s="29"/>
    </row>
    <row r="154" spans="1:25" x14ac:dyDescent="0.25">
      <c r="A154" s="42">
        <f t="shared" si="11"/>
        <v>151</v>
      </c>
      <c r="B154" s="11"/>
      <c r="C154" s="11"/>
      <c r="D154" s="35"/>
      <c r="E154" s="47"/>
      <c r="F154" s="29"/>
      <c r="G154" s="29"/>
      <c r="H154" s="11"/>
      <c r="I154" s="29"/>
      <c r="J154" s="29"/>
      <c r="K154" s="29"/>
      <c r="L154" s="37"/>
      <c r="M154" s="29"/>
      <c r="N154" s="29"/>
      <c r="O154" s="29"/>
      <c r="P154" s="29"/>
      <c r="Q154" s="43"/>
      <c r="R154" s="43"/>
      <c r="S154" s="43"/>
      <c r="T154" s="29"/>
      <c r="U154" s="43"/>
      <c r="V154" s="11">
        <f t="shared" si="10"/>
        <v>0</v>
      </c>
      <c r="W154" s="29"/>
      <c r="X154" s="29"/>
      <c r="Y154" s="29"/>
    </row>
    <row r="155" spans="1:25" x14ac:dyDescent="0.25">
      <c r="A155" s="42">
        <f t="shared" si="11"/>
        <v>152</v>
      </c>
      <c r="B155" s="11"/>
      <c r="C155" s="11"/>
      <c r="D155" s="35"/>
      <c r="E155" s="47"/>
      <c r="F155" s="29"/>
      <c r="G155" s="29"/>
      <c r="H155" s="11"/>
      <c r="I155" s="29"/>
      <c r="J155" s="29"/>
      <c r="K155" s="29"/>
      <c r="L155" s="37"/>
      <c r="M155" s="29"/>
      <c r="N155" s="29"/>
      <c r="O155" s="29"/>
      <c r="P155" s="29"/>
      <c r="Q155" s="43"/>
      <c r="R155" s="43"/>
      <c r="S155" s="43"/>
      <c r="T155" s="29"/>
      <c r="U155" s="43"/>
      <c r="V155" s="11">
        <f t="shared" si="10"/>
        <v>0</v>
      </c>
      <c r="W155" s="29"/>
      <c r="X155" s="29"/>
      <c r="Y155" s="29"/>
    </row>
    <row r="156" spans="1:25" x14ac:dyDescent="0.25">
      <c r="A156" s="42">
        <f t="shared" si="11"/>
        <v>153</v>
      </c>
      <c r="B156" s="11"/>
      <c r="C156" s="11"/>
      <c r="D156" s="35"/>
      <c r="E156" s="47"/>
      <c r="F156" s="29"/>
      <c r="G156" s="29"/>
      <c r="H156" s="11"/>
      <c r="I156" s="29"/>
      <c r="J156" s="29"/>
      <c r="K156" s="29"/>
      <c r="L156" s="37"/>
      <c r="M156" s="29"/>
      <c r="N156" s="29"/>
      <c r="O156" s="29"/>
      <c r="P156" s="29"/>
      <c r="Q156" s="43"/>
      <c r="R156" s="43"/>
      <c r="S156" s="43"/>
      <c r="T156" s="29"/>
      <c r="U156" s="43"/>
      <c r="V156" s="11">
        <f t="shared" si="10"/>
        <v>0</v>
      </c>
      <c r="W156" s="29"/>
      <c r="X156" s="29"/>
      <c r="Y156" s="29"/>
    </row>
    <row r="157" spans="1:25" x14ac:dyDescent="0.25">
      <c r="A157" s="42">
        <f t="shared" si="11"/>
        <v>154</v>
      </c>
      <c r="B157" s="11"/>
      <c r="C157" s="11"/>
      <c r="D157" s="35"/>
      <c r="E157" s="47"/>
      <c r="F157" s="29"/>
      <c r="G157" s="29"/>
      <c r="H157" s="11"/>
      <c r="I157" s="29"/>
      <c r="J157" s="29"/>
      <c r="K157" s="29"/>
      <c r="L157" s="37"/>
      <c r="M157" s="29"/>
      <c r="N157" s="29"/>
      <c r="O157" s="29"/>
      <c r="P157" s="29"/>
      <c r="Q157" s="43"/>
      <c r="R157" s="43"/>
      <c r="S157" s="43"/>
      <c r="T157" s="29"/>
      <c r="U157" s="43"/>
      <c r="V157" s="11">
        <f t="shared" si="10"/>
        <v>0</v>
      </c>
      <c r="W157" s="29"/>
      <c r="X157" s="29"/>
      <c r="Y157" s="29"/>
    </row>
    <row r="158" spans="1:25" x14ac:dyDescent="0.25">
      <c r="A158" s="42">
        <f t="shared" si="11"/>
        <v>155</v>
      </c>
      <c r="B158" s="11"/>
      <c r="C158" s="11"/>
      <c r="D158" s="35"/>
      <c r="E158" s="47"/>
      <c r="F158" s="29"/>
      <c r="G158" s="29"/>
      <c r="H158" s="11"/>
      <c r="I158" s="29"/>
      <c r="J158" s="29"/>
      <c r="K158" s="29"/>
      <c r="L158" s="37"/>
      <c r="M158" s="29"/>
      <c r="N158" s="29"/>
      <c r="O158" s="29"/>
      <c r="P158" s="29"/>
      <c r="Q158" s="43"/>
      <c r="R158" s="43"/>
      <c r="S158" s="43"/>
      <c r="T158" s="29"/>
      <c r="U158" s="43"/>
      <c r="V158" s="11">
        <f t="shared" si="10"/>
        <v>0</v>
      </c>
      <c r="W158" s="29"/>
      <c r="X158" s="29"/>
      <c r="Y158" s="29"/>
    </row>
    <row r="159" spans="1:25" x14ac:dyDescent="0.25">
      <c r="A159" s="42">
        <f t="shared" si="11"/>
        <v>156</v>
      </c>
      <c r="B159" s="11"/>
      <c r="C159" s="11"/>
      <c r="D159" s="35"/>
      <c r="E159" s="47"/>
      <c r="F159" s="29"/>
      <c r="G159" s="29"/>
      <c r="H159" s="11"/>
      <c r="I159" s="29"/>
      <c r="J159" s="29"/>
      <c r="K159" s="29"/>
      <c r="L159" s="37"/>
      <c r="M159" s="29"/>
      <c r="N159" s="29"/>
      <c r="O159" s="29"/>
      <c r="P159" s="29"/>
      <c r="Q159" s="43"/>
      <c r="R159" s="43"/>
      <c r="S159" s="43"/>
      <c r="T159" s="29"/>
      <c r="U159" s="43"/>
      <c r="V159" s="11">
        <f t="shared" si="10"/>
        <v>0</v>
      </c>
      <c r="W159" s="29"/>
      <c r="X159" s="29"/>
      <c r="Y159" s="29"/>
    </row>
    <row r="160" spans="1:25" x14ac:dyDescent="0.25">
      <c r="A160" s="42">
        <f t="shared" si="11"/>
        <v>157</v>
      </c>
      <c r="B160" s="11"/>
      <c r="C160" s="11"/>
      <c r="D160" s="35"/>
      <c r="E160" s="47"/>
      <c r="F160" s="29"/>
      <c r="G160" s="29"/>
      <c r="H160" s="11"/>
      <c r="I160" s="29"/>
      <c r="J160" s="29"/>
      <c r="K160" s="29"/>
      <c r="L160" s="37"/>
      <c r="M160" s="29"/>
      <c r="N160" s="29"/>
      <c r="O160" s="29"/>
      <c r="P160" s="29"/>
      <c r="Q160" s="43"/>
      <c r="R160" s="43"/>
      <c r="S160" s="43"/>
      <c r="T160" s="29"/>
      <c r="U160" s="43"/>
      <c r="V160" s="11">
        <f t="shared" si="10"/>
        <v>0</v>
      </c>
      <c r="W160" s="29"/>
      <c r="X160" s="29"/>
      <c r="Y160" s="29"/>
    </row>
    <row r="161" spans="1:25" x14ac:dyDescent="0.25">
      <c r="A161" s="42">
        <f t="shared" si="11"/>
        <v>158</v>
      </c>
      <c r="B161" s="11"/>
      <c r="C161" s="11"/>
      <c r="D161" s="35"/>
      <c r="E161" s="47"/>
      <c r="F161" s="29"/>
      <c r="G161" s="29"/>
      <c r="H161" s="11"/>
      <c r="I161" s="29"/>
      <c r="J161" s="29"/>
      <c r="K161" s="29"/>
      <c r="L161" s="37"/>
      <c r="M161" s="29"/>
      <c r="N161" s="29"/>
      <c r="O161" s="29"/>
      <c r="P161" s="29"/>
      <c r="Q161" s="43"/>
      <c r="R161" s="43"/>
      <c r="S161" s="43"/>
      <c r="T161" s="29"/>
      <c r="U161" s="43"/>
      <c r="V161" s="11">
        <f t="shared" si="10"/>
        <v>0</v>
      </c>
      <c r="W161" s="29"/>
      <c r="X161" s="29"/>
      <c r="Y161" s="29"/>
    </row>
    <row r="162" spans="1:25" x14ac:dyDescent="0.25">
      <c r="A162" s="42">
        <f t="shared" si="11"/>
        <v>159</v>
      </c>
      <c r="B162" s="11"/>
      <c r="C162" s="11"/>
      <c r="D162" s="35"/>
      <c r="E162" s="47"/>
      <c r="F162" s="29"/>
      <c r="G162" s="29"/>
      <c r="H162" s="11"/>
      <c r="I162" s="29"/>
      <c r="J162" s="29"/>
      <c r="K162" s="29"/>
      <c r="L162" s="37"/>
      <c r="M162" s="29"/>
      <c r="N162" s="29"/>
      <c r="O162" s="29"/>
      <c r="P162" s="29"/>
      <c r="Q162" s="43"/>
      <c r="R162" s="43"/>
      <c r="S162" s="43"/>
      <c r="T162" s="29"/>
      <c r="U162" s="43"/>
      <c r="V162" s="11">
        <f t="shared" si="10"/>
        <v>0</v>
      </c>
      <c r="W162" s="29"/>
      <c r="X162" s="29"/>
      <c r="Y162" s="29"/>
    </row>
    <row r="163" spans="1:25" x14ac:dyDescent="0.25">
      <c r="A163" s="42">
        <f t="shared" si="11"/>
        <v>160</v>
      </c>
      <c r="B163" s="11"/>
      <c r="C163" s="11"/>
      <c r="D163" s="35"/>
      <c r="E163" s="47"/>
      <c r="F163" s="29"/>
      <c r="G163" s="29"/>
      <c r="H163" s="11"/>
      <c r="I163" s="29"/>
      <c r="J163" s="29"/>
      <c r="K163" s="29"/>
      <c r="L163" s="37"/>
      <c r="M163" s="29"/>
      <c r="N163" s="29"/>
      <c r="O163" s="29"/>
      <c r="P163" s="29"/>
      <c r="Q163" s="43"/>
      <c r="R163" s="43"/>
      <c r="S163" s="43"/>
      <c r="T163" s="29"/>
      <c r="U163" s="43"/>
      <c r="V163" s="11">
        <f t="shared" si="10"/>
        <v>0</v>
      </c>
      <c r="W163" s="29"/>
      <c r="X163" s="29"/>
      <c r="Y163" s="29"/>
    </row>
    <row r="164" spans="1:25" x14ac:dyDescent="0.25">
      <c r="A164" s="42">
        <f t="shared" si="11"/>
        <v>161</v>
      </c>
      <c r="B164" s="11"/>
      <c r="C164" s="11"/>
      <c r="D164" s="35"/>
      <c r="E164" s="47"/>
      <c r="F164" s="29"/>
      <c r="G164" s="29"/>
      <c r="H164" s="11"/>
      <c r="I164" s="29"/>
      <c r="J164" s="29"/>
      <c r="K164" s="29"/>
      <c r="L164" s="37"/>
      <c r="M164" s="29"/>
      <c r="N164" s="29"/>
      <c r="O164" s="29"/>
      <c r="P164" s="29"/>
      <c r="Q164" s="43"/>
      <c r="R164" s="43"/>
      <c r="S164" s="43"/>
      <c r="T164" s="29"/>
      <c r="U164" s="43"/>
      <c r="V164" s="11">
        <f t="shared" si="10"/>
        <v>0</v>
      </c>
      <c r="W164" s="29"/>
      <c r="X164" s="29"/>
      <c r="Y164" s="29"/>
    </row>
    <row r="165" spans="1:25" x14ac:dyDescent="0.25">
      <c r="A165" s="42">
        <f t="shared" si="11"/>
        <v>162</v>
      </c>
      <c r="B165" s="11"/>
      <c r="C165" s="11"/>
      <c r="D165" s="35"/>
      <c r="E165" s="47"/>
      <c r="F165" s="29"/>
      <c r="G165" s="29"/>
      <c r="H165" s="11"/>
      <c r="I165" s="29"/>
      <c r="J165" s="29"/>
      <c r="K165" s="29"/>
      <c r="L165" s="37"/>
      <c r="M165" s="29"/>
      <c r="N165" s="29"/>
      <c r="O165" s="29"/>
      <c r="P165" s="29"/>
      <c r="Q165" s="43"/>
      <c r="R165" s="43"/>
      <c r="S165" s="43"/>
      <c r="T165" s="29"/>
      <c r="U165" s="43"/>
      <c r="V165" s="11">
        <f t="shared" si="10"/>
        <v>0</v>
      </c>
      <c r="W165" s="29"/>
      <c r="X165" s="29"/>
      <c r="Y165" s="29"/>
    </row>
    <row r="166" spans="1:25" x14ac:dyDescent="0.25">
      <c r="A166" s="42">
        <f t="shared" si="11"/>
        <v>163</v>
      </c>
      <c r="B166" s="11"/>
      <c r="C166" s="11"/>
      <c r="D166" s="35"/>
      <c r="E166" s="47"/>
      <c r="F166" s="29"/>
      <c r="G166" s="29"/>
      <c r="H166" s="11"/>
      <c r="I166" s="29"/>
      <c r="J166" s="29"/>
      <c r="K166" s="29"/>
      <c r="L166" s="37"/>
      <c r="M166" s="29"/>
      <c r="N166" s="29"/>
      <c r="O166" s="29"/>
      <c r="P166" s="29"/>
      <c r="Q166" s="43"/>
      <c r="R166" s="43"/>
      <c r="S166" s="43"/>
      <c r="T166" s="29"/>
      <c r="U166" s="43"/>
      <c r="V166" s="11">
        <f t="shared" si="10"/>
        <v>0</v>
      </c>
      <c r="W166" s="29"/>
      <c r="X166" s="29"/>
      <c r="Y166" s="29"/>
    </row>
    <row r="167" spans="1:25" x14ac:dyDescent="0.25">
      <c r="A167" s="42">
        <f t="shared" si="11"/>
        <v>164</v>
      </c>
      <c r="B167" s="11"/>
      <c r="C167" s="11"/>
      <c r="D167" s="35"/>
      <c r="E167" s="47"/>
      <c r="F167" s="29"/>
      <c r="G167" s="29"/>
      <c r="H167" s="11"/>
      <c r="I167" s="29"/>
      <c r="J167" s="29"/>
      <c r="K167" s="29"/>
      <c r="L167" s="37"/>
      <c r="M167" s="29"/>
      <c r="N167" s="29"/>
      <c r="O167" s="29"/>
      <c r="P167" s="29"/>
      <c r="Q167" s="43"/>
      <c r="R167" s="43"/>
      <c r="S167" s="43"/>
      <c r="T167" s="29"/>
      <c r="U167" s="43"/>
      <c r="V167" s="11">
        <f t="shared" si="10"/>
        <v>0</v>
      </c>
      <c r="W167" s="29"/>
      <c r="X167" s="29"/>
      <c r="Y167" s="29"/>
    </row>
    <row r="168" spans="1:25" x14ac:dyDescent="0.25">
      <c r="A168" s="42">
        <f t="shared" si="11"/>
        <v>165</v>
      </c>
      <c r="B168" s="11"/>
      <c r="C168" s="11"/>
      <c r="D168" s="35"/>
      <c r="E168" s="47"/>
      <c r="F168" s="29"/>
      <c r="G168" s="29"/>
      <c r="H168" s="11"/>
      <c r="I168" s="29"/>
      <c r="J168" s="29"/>
      <c r="K168" s="29"/>
      <c r="L168" s="37"/>
      <c r="M168" s="29"/>
      <c r="N168" s="29"/>
      <c r="O168" s="29"/>
      <c r="P168" s="29"/>
      <c r="Q168" s="43"/>
      <c r="R168" s="43"/>
      <c r="S168" s="43"/>
      <c r="T168" s="29"/>
      <c r="U168" s="43"/>
      <c r="V168" s="11">
        <f t="shared" si="10"/>
        <v>0</v>
      </c>
      <c r="W168" s="29"/>
      <c r="X168" s="29"/>
      <c r="Y168" s="29"/>
    </row>
    <row r="169" spans="1:25" x14ac:dyDescent="0.25">
      <c r="A169" s="42">
        <f t="shared" si="11"/>
        <v>166</v>
      </c>
      <c r="B169" s="11"/>
      <c r="C169" s="11"/>
      <c r="D169" s="35"/>
      <c r="E169" s="47"/>
      <c r="F169" s="29"/>
      <c r="G169" s="29"/>
      <c r="H169" s="11"/>
      <c r="I169" s="29"/>
      <c r="J169" s="29"/>
      <c r="K169" s="29"/>
      <c r="L169" s="37"/>
      <c r="M169" s="29"/>
      <c r="N169" s="29"/>
      <c r="O169" s="29"/>
      <c r="P169" s="29"/>
      <c r="Q169" s="43"/>
      <c r="R169" s="43"/>
      <c r="S169" s="43"/>
      <c r="T169" s="29"/>
      <c r="U169" s="43"/>
      <c r="V169" s="11">
        <f t="shared" si="10"/>
        <v>0</v>
      </c>
      <c r="W169" s="29"/>
      <c r="X169" s="29"/>
      <c r="Y169" s="29"/>
    </row>
    <row r="170" spans="1:25" x14ac:dyDescent="0.25">
      <c r="A170" s="42">
        <f t="shared" si="11"/>
        <v>167</v>
      </c>
      <c r="B170" s="11"/>
      <c r="C170" s="11"/>
      <c r="D170" s="35"/>
      <c r="E170" s="47"/>
      <c r="F170" s="29"/>
      <c r="G170" s="29"/>
      <c r="H170" s="11"/>
      <c r="I170" s="29"/>
      <c r="J170" s="29"/>
      <c r="K170" s="29"/>
      <c r="L170" s="37"/>
      <c r="M170" s="29"/>
      <c r="N170" s="29"/>
      <c r="O170" s="29"/>
      <c r="P170" s="29"/>
      <c r="Q170" s="43"/>
      <c r="R170" s="43"/>
      <c r="S170" s="43"/>
      <c r="T170" s="29"/>
      <c r="U170" s="43"/>
      <c r="V170" s="11">
        <f t="shared" si="10"/>
        <v>0</v>
      </c>
      <c r="W170" s="29"/>
      <c r="X170" s="29"/>
      <c r="Y170" s="29"/>
    </row>
    <row r="171" spans="1:25" x14ac:dyDescent="0.25">
      <c r="A171" s="42">
        <f t="shared" si="11"/>
        <v>168</v>
      </c>
      <c r="B171" s="11"/>
      <c r="C171" s="11"/>
      <c r="D171" s="35"/>
      <c r="E171" s="47"/>
      <c r="F171" s="29"/>
      <c r="G171" s="29"/>
      <c r="H171" s="11"/>
      <c r="I171" s="29"/>
      <c r="J171" s="29"/>
      <c r="K171" s="29"/>
      <c r="L171" s="37"/>
      <c r="M171" s="29"/>
      <c r="N171" s="29"/>
      <c r="O171" s="29"/>
      <c r="P171" s="29"/>
      <c r="Q171" s="43"/>
      <c r="R171" s="43"/>
      <c r="S171" s="43"/>
      <c r="T171" s="29"/>
      <c r="U171" s="43"/>
      <c r="V171" s="11">
        <f t="shared" si="10"/>
        <v>0</v>
      </c>
      <c r="W171" s="29"/>
      <c r="X171" s="29"/>
      <c r="Y171" s="29"/>
    </row>
    <row r="172" spans="1:25" x14ac:dyDescent="0.25">
      <c r="A172" s="42">
        <f t="shared" si="11"/>
        <v>169</v>
      </c>
      <c r="B172" s="11"/>
      <c r="C172" s="11"/>
      <c r="D172" s="35"/>
      <c r="E172" s="47"/>
      <c r="F172" s="29"/>
      <c r="G172" s="29"/>
      <c r="H172" s="11"/>
      <c r="I172" s="29"/>
      <c r="J172" s="29"/>
      <c r="K172" s="29"/>
      <c r="L172" s="37"/>
      <c r="M172" s="29"/>
      <c r="N172" s="29"/>
      <c r="O172" s="29"/>
      <c r="P172" s="29"/>
      <c r="Q172" s="43"/>
      <c r="R172" s="43"/>
      <c r="S172" s="43"/>
      <c r="T172" s="29"/>
      <c r="U172" s="43"/>
      <c r="V172" s="11">
        <f t="shared" si="10"/>
        <v>0</v>
      </c>
      <c r="W172" s="29"/>
      <c r="X172" s="29"/>
      <c r="Y172" s="29"/>
    </row>
    <row r="173" spans="1:25" x14ac:dyDescent="0.25">
      <c r="A173" s="42">
        <f t="shared" si="11"/>
        <v>170</v>
      </c>
      <c r="B173" s="11"/>
      <c r="C173" s="11"/>
      <c r="D173" s="35"/>
      <c r="E173" s="47"/>
      <c r="F173" s="29"/>
      <c r="G173" s="29"/>
      <c r="H173" s="11"/>
      <c r="I173" s="29"/>
      <c r="J173" s="29"/>
      <c r="K173" s="29"/>
      <c r="L173" s="37"/>
      <c r="M173" s="29"/>
      <c r="N173" s="29"/>
      <c r="O173" s="29"/>
      <c r="P173" s="29"/>
      <c r="Q173" s="43"/>
      <c r="R173" s="43"/>
      <c r="S173" s="43"/>
      <c r="T173" s="29"/>
      <c r="U173" s="43"/>
      <c r="V173" s="11">
        <f t="shared" si="10"/>
        <v>0</v>
      </c>
      <c r="W173" s="29"/>
      <c r="X173" s="29"/>
      <c r="Y173" s="29"/>
    </row>
    <row r="174" spans="1:25" x14ac:dyDescent="0.25">
      <c r="A174" s="42">
        <f t="shared" si="11"/>
        <v>171</v>
      </c>
      <c r="B174" s="11"/>
      <c r="C174" s="11"/>
      <c r="D174" s="35"/>
      <c r="E174" s="47"/>
      <c r="F174" s="29"/>
      <c r="G174" s="29"/>
      <c r="H174" s="11"/>
      <c r="I174" s="29"/>
      <c r="J174" s="29"/>
      <c r="K174" s="29"/>
      <c r="L174" s="37"/>
      <c r="M174" s="29"/>
      <c r="N174" s="29"/>
      <c r="O174" s="29"/>
      <c r="P174" s="29"/>
      <c r="Q174" s="43"/>
      <c r="R174" s="43"/>
      <c r="S174" s="43"/>
      <c r="T174" s="29"/>
      <c r="U174" s="43"/>
      <c r="V174" s="11">
        <f t="shared" si="10"/>
        <v>0</v>
      </c>
      <c r="W174" s="29"/>
      <c r="X174" s="29"/>
      <c r="Y174" s="29"/>
    </row>
    <row r="175" spans="1:25" x14ac:dyDescent="0.25">
      <c r="A175" s="42">
        <f t="shared" si="11"/>
        <v>172</v>
      </c>
      <c r="B175" s="11"/>
      <c r="C175" s="11"/>
      <c r="D175" s="35"/>
      <c r="E175" s="47"/>
      <c r="F175" s="29"/>
      <c r="G175" s="29"/>
      <c r="H175" s="11"/>
      <c r="I175" s="29"/>
      <c r="J175" s="29"/>
      <c r="K175" s="29"/>
      <c r="L175" s="37"/>
      <c r="M175" s="29"/>
      <c r="N175" s="29"/>
      <c r="O175" s="29"/>
      <c r="P175" s="29"/>
      <c r="Q175" s="43"/>
      <c r="R175" s="43"/>
      <c r="S175" s="43"/>
      <c r="T175" s="29"/>
      <c r="U175" s="43"/>
      <c r="V175" s="11">
        <f t="shared" si="10"/>
        <v>0</v>
      </c>
      <c r="W175" s="29"/>
      <c r="X175" s="29"/>
      <c r="Y175" s="29"/>
    </row>
    <row r="176" spans="1:25" x14ac:dyDescent="0.25">
      <c r="A176" s="42">
        <f t="shared" si="11"/>
        <v>173</v>
      </c>
      <c r="B176" s="11"/>
      <c r="C176" s="11"/>
      <c r="D176" s="35"/>
      <c r="E176" s="47"/>
      <c r="F176" s="29"/>
      <c r="G176" s="29"/>
      <c r="H176" s="11"/>
      <c r="I176" s="29"/>
      <c r="J176" s="29"/>
      <c r="K176" s="29"/>
      <c r="L176" s="37"/>
      <c r="M176" s="29"/>
      <c r="N176" s="29"/>
      <c r="O176" s="29"/>
      <c r="P176" s="29"/>
      <c r="Q176" s="43"/>
      <c r="R176" s="43"/>
      <c r="S176" s="43"/>
      <c r="T176" s="29"/>
      <c r="U176" s="43"/>
      <c r="V176" s="11">
        <f t="shared" si="10"/>
        <v>0</v>
      </c>
      <c r="W176" s="29"/>
      <c r="X176" s="29"/>
      <c r="Y176" s="29"/>
    </row>
    <row r="177" spans="1:25" x14ac:dyDescent="0.25">
      <c r="A177" s="42">
        <f t="shared" si="11"/>
        <v>174</v>
      </c>
      <c r="B177" s="11"/>
      <c r="C177" s="11"/>
      <c r="D177" s="35"/>
      <c r="E177" s="47"/>
      <c r="F177" s="29"/>
      <c r="G177" s="29"/>
      <c r="H177" s="11"/>
      <c r="I177" s="29"/>
      <c r="J177" s="29"/>
      <c r="K177" s="29"/>
      <c r="L177" s="37"/>
      <c r="M177" s="29"/>
      <c r="N177" s="29"/>
      <c r="O177" s="29"/>
      <c r="P177" s="29"/>
      <c r="Q177" s="43"/>
      <c r="R177" s="43"/>
      <c r="S177" s="43"/>
      <c r="T177" s="29"/>
      <c r="U177" s="43"/>
      <c r="V177" s="11">
        <f t="shared" si="10"/>
        <v>0</v>
      </c>
      <c r="W177" s="29"/>
      <c r="X177" s="29"/>
      <c r="Y177" s="29"/>
    </row>
    <row r="178" spans="1:25" x14ac:dyDescent="0.25">
      <c r="A178" s="42">
        <f t="shared" si="11"/>
        <v>175</v>
      </c>
      <c r="B178" s="11"/>
      <c r="C178" s="11"/>
      <c r="D178" s="35"/>
      <c r="E178" s="47"/>
      <c r="F178" s="29"/>
      <c r="G178" s="29"/>
      <c r="H178" s="11"/>
      <c r="I178" s="29"/>
      <c r="J178" s="29"/>
      <c r="K178" s="29"/>
      <c r="L178" s="37"/>
      <c r="M178" s="29"/>
      <c r="N178" s="29"/>
      <c r="O178" s="29"/>
      <c r="P178" s="29"/>
      <c r="Q178" s="43"/>
      <c r="R178" s="43"/>
      <c r="S178" s="43"/>
      <c r="T178" s="29"/>
      <c r="U178" s="43"/>
      <c r="V178" s="11">
        <f t="shared" si="10"/>
        <v>0</v>
      </c>
      <c r="W178" s="29"/>
      <c r="X178" s="29"/>
      <c r="Y178" s="29"/>
    </row>
    <row r="179" spans="1:25" x14ac:dyDescent="0.25">
      <c r="A179" s="42">
        <f t="shared" si="11"/>
        <v>176</v>
      </c>
      <c r="B179" s="11"/>
      <c r="C179" s="11"/>
      <c r="D179" s="35"/>
      <c r="E179" s="47"/>
      <c r="F179" s="29"/>
      <c r="G179" s="29"/>
      <c r="H179" s="11"/>
      <c r="I179" s="29"/>
      <c r="J179" s="29"/>
      <c r="K179" s="29"/>
      <c r="L179" s="37"/>
      <c r="M179" s="29"/>
      <c r="N179" s="29"/>
      <c r="O179" s="29"/>
      <c r="P179" s="29"/>
      <c r="Q179" s="43"/>
      <c r="R179" s="43"/>
      <c r="S179" s="43"/>
      <c r="T179" s="29"/>
      <c r="U179" s="43"/>
      <c r="V179" s="11">
        <f t="shared" si="10"/>
        <v>0</v>
      </c>
      <c r="W179" s="29"/>
      <c r="X179" s="29"/>
      <c r="Y179" s="29"/>
    </row>
    <row r="180" spans="1:25" x14ac:dyDescent="0.25">
      <c r="A180" s="42">
        <f t="shared" si="11"/>
        <v>177</v>
      </c>
      <c r="B180" s="11"/>
      <c r="C180" s="11"/>
      <c r="D180" s="35"/>
      <c r="E180" s="47"/>
      <c r="F180" s="29"/>
      <c r="G180" s="29"/>
      <c r="H180" s="11"/>
      <c r="I180" s="29"/>
      <c r="J180" s="29"/>
      <c r="K180" s="29"/>
      <c r="L180" s="37"/>
      <c r="M180" s="29"/>
      <c r="N180" s="29"/>
      <c r="O180" s="29"/>
      <c r="P180" s="29"/>
      <c r="Q180" s="43"/>
      <c r="R180" s="43"/>
      <c r="S180" s="43"/>
      <c r="T180" s="29"/>
      <c r="U180" s="43"/>
      <c r="V180" s="11">
        <f t="shared" si="10"/>
        <v>0</v>
      </c>
      <c r="W180" s="29"/>
      <c r="X180" s="29"/>
      <c r="Y180" s="29"/>
    </row>
    <row r="181" spans="1:25" x14ac:dyDescent="0.25">
      <c r="A181" s="42">
        <f t="shared" si="11"/>
        <v>178</v>
      </c>
      <c r="B181" s="11"/>
      <c r="C181" s="11"/>
      <c r="D181" s="35"/>
      <c r="E181" s="47"/>
      <c r="F181" s="29"/>
      <c r="G181" s="29"/>
      <c r="H181" s="11"/>
      <c r="I181" s="29"/>
      <c r="J181" s="29"/>
      <c r="K181" s="29"/>
      <c r="L181" s="37"/>
      <c r="M181" s="29"/>
      <c r="N181" s="29"/>
      <c r="O181" s="29"/>
      <c r="P181" s="29"/>
      <c r="Q181" s="43"/>
      <c r="R181" s="43"/>
      <c r="S181" s="43"/>
      <c r="T181" s="29"/>
      <c r="U181" s="43"/>
      <c r="V181" s="11">
        <f t="shared" si="10"/>
        <v>0</v>
      </c>
      <c r="W181" s="29"/>
      <c r="X181" s="29"/>
      <c r="Y181" s="29"/>
    </row>
    <row r="182" spans="1:25" x14ac:dyDescent="0.25">
      <c r="A182" s="42">
        <f t="shared" si="11"/>
        <v>179</v>
      </c>
      <c r="B182" s="11"/>
      <c r="C182" s="11"/>
      <c r="D182" s="35"/>
      <c r="E182" s="47"/>
      <c r="F182" s="29"/>
      <c r="G182" s="29"/>
      <c r="H182" s="11"/>
      <c r="I182" s="29"/>
      <c r="J182" s="29"/>
      <c r="K182" s="29"/>
      <c r="L182" s="37"/>
      <c r="M182" s="29"/>
      <c r="N182" s="29"/>
      <c r="O182" s="29"/>
      <c r="P182" s="29"/>
      <c r="Q182" s="43"/>
      <c r="R182" s="43"/>
      <c r="S182" s="43"/>
      <c r="T182" s="29"/>
      <c r="U182" s="43"/>
      <c r="V182" s="11">
        <f t="shared" si="10"/>
        <v>0</v>
      </c>
      <c r="W182" s="29"/>
      <c r="X182" s="29"/>
      <c r="Y182" s="29"/>
    </row>
    <row r="183" spans="1:25" x14ac:dyDescent="0.25">
      <c r="A183" s="42">
        <f t="shared" si="11"/>
        <v>180</v>
      </c>
      <c r="B183" s="11"/>
      <c r="C183" s="11"/>
      <c r="D183" s="35"/>
      <c r="E183" s="47"/>
      <c r="F183" s="29"/>
      <c r="G183" s="29"/>
      <c r="H183" s="11"/>
      <c r="I183" s="29"/>
      <c r="J183" s="29"/>
      <c r="K183" s="29"/>
      <c r="L183" s="37"/>
      <c r="M183" s="29"/>
      <c r="N183" s="29"/>
      <c r="O183" s="29"/>
      <c r="P183" s="29"/>
      <c r="Q183" s="43"/>
      <c r="R183" s="43"/>
      <c r="S183" s="43"/>
      <c r="T183" s="29"/>
      <c r="U183" s="43"/>
      <c r="V183" s="11">
        <f t="shared" si="10"/>
        <v>0</v>
      </c>
      <c r="W183" s="29"/>
      <c r="X183" s="29"/>
      <c r="Y183" s="29"/>
    </row>
    <row r="184" spans="1:25" x14ac:dyDescent="0.25">
      <c r="A184" s="42">
        <f t="shared" si="11"/>
        <v>181</v>
      </c>
      <c r="B184" s="11"/>
      <c r="C184" s="11"/>
      <c r="D184" s="35"/>
      <c r="E184" s="47"/>
      <c r="F184" s="29"/>
      <c r="G184" s="29"/>
      <c r="H184" s="11"/>
      <c r="I184" s="29"/>
      <c r="J184" s="29"/>
      <c r="K184" s="29"/>
      <c r="L184" s="37"/>
      <c r="M184" s="29"/>
      <c r="N184" s="29"/>
      <c r="O184" s="29"/>
      <c r="P184" s="29"/>
      <c r="Q184" s="43"/>
      <c r="R184" s="43"/>
      <c r="S184" s="43"/>
      <c r="T184" s="29"/>
      <c r="U184" s="43"/>
      <c r="V184" s="11">
        <f t="shared" si="10"/>
        <v>0</v>
      </c>
      <c r="W184" s="29"/>
      <c r="X184" s="29"/>
      <c r="Y184" s="29"/>
    </row>
    <row r="185" spans="1:25" x14ac:dyDescent="0.25">
      <c r="A185" s="42">
        <f t="shared" si="11"/>
        <v>182</v>
      </c>
      <c r="B185" s="11"/>
      <c r="C185" s="11"/>
      <c r="D185" s="35"/>
      <c r="E185" s="47"/>
      <c r="F185" s="29"/>
      <c r="G185" s="29"/>
      <c r="H185" s="11"/>
      <c r="I185" s="29"/>
      <c r="J185" s="29"/>
      <c r="K185" s="29"/>
      <c r="L185" s="37"/>
      <c r="M185" s="29"/>
      <c r="N185" s="29"/>
      <c r="O185" s="29"/>
      <c r="P185" s="29"/>
      <c r="Q185" s="43"/>
      <c r="R185" s="43"/>
      <c r="S185" s="43"/>
      <c r="T185" s="29"/>
      <c r="U185" s="43"/>
      <c r="V185" s="11">
        <f t="shared" si="10"/>
        <v>0</v>
      </c>
      <c r="W185" s="29"/>
      <c r="X185" s="29"/>
      <c r="Y185" s="29"/>
    </row>
    <row r="186" spans="1:25" x14ac:dyDescent="0.25">
      <c r="A186" s="42">
        <f t="shared" si="11"/>
        <v>183</v>
      </c>
      <c r="B186" s="11"/>
      <c r="C186" s="11"/>
      <c r="D186" s="35"/>
      <c r="E186" s="47"/>
      <c r="F186" s="29"/>
      <c r="G186" s="29"/>
      <c r="H186" s="11"/>
      <c r="I186" s="29"/>
      <c r="J186" s="29"/>
      <c r="K186" s="29"/>
      <c r="L186" s="37"/>
      <c r="M186" s="29"/>
      <c r="N186" s="29"/>
      <c r="O186" s="29"/>
      <c r="P186" s="29"/>
      <c r="Q186" s="43"/>
      <c r="R186" s="43"/>
      <c r="S186" s="43"/>
      <c r="T186" s="29"/>
      <c r="U186" s="43"/>
      <c r="V186" s="11">
        <f t="shared" si="10"/>
        <v>0</v>
      </c>
      <c r="W186" s="29"/>
      <c r="X186" s="29"/>
      <c r="Y186" s="29"/>
    </row>
    <row r="187" spans="1:25" x14ac:dyDescent="0.25">
      <c r="A187" s="42">
        <f t="shared" si="11"/>
        <v>184</v>
      </c>
      <c r="B187" s="11"/>
      <c r="C187" s="11"/>
      <c r="D187" s="35"/>
      <c r="E187" s="47"/>
      <c r="F187" s="29"/>
      <c r="G187" s="29"/>
      <c r="H187" s="11"/>
      <c r="I187" s="29"/>
      <c r="J187" s="29"/>
      <c r="K187" s="29"/>
      <c r="L187" s="37"/>
      <c r="M187" s="29"/>
      <c r="N187" s="29"/>
      <c r="O187" s="29"/>
      <c r="P187" s="29"/>
      <c r="Q187" s="43"/>
      <c r="R187" s="43"/>
      <c r="S187" s="43"/>
      <c r="T187" s="29"/>
      <c r="U187" s="43"/>
      <c r="V187" s="11">
        <f t="shared" si="10"/>
        <v>0</v>
      </c>
      <c r="W187" s="29"/>
      <c r="X187" s="29"/>
      <c r="Y187" s="29"/>
    </row>
    <row r="188" spans="1:25" x14ac:dyDescent="0.25">
      <c r="A188" s="42">
        <f t="shared" si="11"/>
        <v>185</v>
      </c>
      <c r="B188" s="11"/>
      <c r="C188" s="11"/>
      <c r="D188" s="35"/>
      <c r="E188" s="47"/>
      <c r="F188" s="29"/>
      <c r="G188" s="29"/>
      <c r="H188" s="11"/>
      <c r="I188" s="29"/>
      <c r="J188" s="29"/>
      <c r="K188" s="29"/>
      <c r="L188" s="37"/>
      <c r="M188" s="29"/>
      <c r="N188" s="29"/>
      <c r="O188" s="29"/>
      <c r="P188" s="29"/>
      <c r="Q188" s="43"/>
      <c r="R188" s="43"/>
      <c r="S188" s="43"/>
      <c r="T188" s="29"/>
      <c r="U188" s="43"/>
      <c r="V188" s="11">
        <f t="shared" si="10"/>
        <v>0</v>
      </c>
      <c r="W188" s="29"/>
      <c r="X188" s="29"/>
      <c r="Y188" s="29"/>
    </row>
    <row r="189" spans="1:25" x14ac:dyDescent="0.25">
      <c r="A189" s="42">
        <f t="shared" si="11"/>
        <v>186</v>
      </c>
      <c r="B189" s="11"/>
      <c r="C189" s="11"/>
      <c r="D189" s="35"/>
      <c r="E189" s="47"/>
      <c r="F189" s="29"/>
      <c r="G189" s="29"/>
      <c r="H189" s="11"/>
      <c r="I189" s="29"/>
      <c r="J189" s="29"/>
      <c r="K189" s="29"/>
      <c r="L189" s="37"/>
      <c r="M189" s="29"/>
      <c r="N189" s="29"/>
      <c r="O189" s="29"/>
      <c r="P189" s="29"/>
      <c r="Q189" s="43"/>
      <c r="R189" s="43"/>
      <c r="S189" s="43"/>
      <c r="T189" s="29"/>
      <c r="U189" s="43"/>
      <c r="V189" s="11">
        <f t="shared" si="10"/>
        <v>0</v>
      </c>
      <c r="W189" s="29"/>
      <c r="X189" s="29"/>
      <c r="Y189" s="29"/>
    </row>
    <row r="190" spans="1:25" x14ac:dyDescent="0.25">
      <c r="A190" s="42">
        <f t="shared" si="11"/>
        <v>187</v>
      </c>
      <c r="B190" s="11"/>
      <c r="C190" s="11"/>
      <c r="D190" s="35"/>
      <c r="E190" s="47"/>
      <c r="F190" s="29"/>
      <c r="G190" s="29"/>
      <c r="H190" s="11"/>
      <c r="I190" s="29"/>
      <c r="J190" s="29"/>
      <c r="K190" s="29"/>
      <c r="L190" s="37"/>
      <c r="M190" s="29"/>
      <c r="N190" s="29"/>
      <c r="O190" s="29"/>
      <c r="P190" s="29"/>
      <c r="Q190" s="43"/>
      <c r="R190" s="43"/>
      <c r="S190" s="43"/>
      <c r="T190" s="29"/>
      <c r="U190" s="43"/>
      <c r="V190" s="11">
        <f t="shared" si="10"/>
        <v>0</v>
      </c>
      <c r="W190" s="29"/>
      <c r="X190" s="29"/>
      <c r="Y190" s="29"/>
    </row>
    <row r="191" spans="1:25" x14ac:dyDescent="0.25">
      <c r="A191" s="42">
        <f t="shared" si="11"/>
        <v>188</v>
      </c>
      <c r="B191" s="11"/>
      <c r="C191" s="11"/>
      <c r="D191" s="35"/>
      <c r="E191" s="47"/>
      <c r="F191" s="29"/>
      <c r="G191" s="29"/>
      <c r="H191" s="11"/>
      <c r="I191" s="29"/>
      <c r="J191" s="29"/>
      <c r="K191" s="29"/>
      <c r="L191" s="37"/>
      <c r="M191" s="29"/>
      <c r="N191" s="29"/>
      <c r="O191" s="29"/>
      <c r="P191" s="29"/>
      <c r="Q191" s="43"/>
      <c r="R191" s="43"/>
      <c r="S191" s="43"/>
      <c r="T191" s="29"/>
      <c r="U191" s="43"/>
      <c r="V191" s="11">
        <f t="shared" si="10"/>
        <v>0</v>
      </c>
      <c r="W191" s="29"/>
      <c r="X191" s="29"/>
      <c r="Y191" s="29"/>
    </row>
    <row r="192" spans="1:25" x14ac:dyDescent="0.25">
      <c r="A192" s="42">
        <f t="shared" si="11"/>
        <v>189</v>
      </c>
      <c r="B192" s="11"/>
      <c r="C192" s="11"/>
      <c r="D192" s="35"/>
      <c r="E192" s="47"/>
      <c r="F192" s="29"/>
      <c r="G192" s="29"/>
      <c r="H192" s="11"/>
      <c r="I192" s="29"/>
      <c r="J192" s="29"/>
      <c r="K192" s="29"/>
      <c r="L192" s="37"/>
      <c r="M192" s="29"/>
      <c r="N192" s="29"/>
      <c r="O192" s="29"/>
      <c r="P192" s="29"/>
      <c r="Q192" s="43"/>
      <c r="R192" s="43"/>
      <c r="S192" s="43"/>
      <c r="T192" s="29"/>
      <c r="U192" s="43"/>
      <c r="V192" s="11">
        <f t="shared" si="10"/>
        <v>0</v>
      </c>
      <c r="W192" s="29"/>
      <c r="X192" s="29"/>
      <c r="Y192" s="29"/>
    </row>
    <row r="193" spans="1:25" x14ac:dyDescent="0.25">
      <c r="A193" s="42">
        <f t="shared" si="11"/>
        <v>190</v>
      </c>
      <c r="B193" s="11"/>
      <c r="C193" s="11"/>
      <c r="D193" s="35"/>
      <c r="E193" s="47"/>
      <c r="F193" s="29"/>
      <c r="G193" s="29"/>
      <c r="H193" s="11"/>
      <c r="I193" s="29"/>
      <c r="J193" s="29"/>
      <c r="K193" s="29"/>
      <c r="L193" s="37"/>
      <c r="M193" s="29"/>
      <c r="N193" s="29"/>
      <c r="O193" s="29"/>
      <c r="P193" s="29"/>
      <c r="Q193" s="43"/>
      <c r="R193" s="43"/>
      <c r="S193" s="43"/>
      <c r="T193" s="29"/>
      <c r="U193" s="43"/>
      <c r="V193" s="11">
        <f t="shared" si="10"/>
        <v>0</v>
      </c>
      <c r="W193" s="29"/>
      <c r="X193" s="29"/>
      <c r="Y193" s="29"/>
    </row>
    <row r="194" spans="1:25" x14ac:dyDescent="0.25">
      <c r="A194" s="42">
        <f t="shared" si="11"/>
        <v>191</v>
      </c>
      <c r="B194" s="11"/>
      <c r="C194" s="11"/>
      <c r="D194" s="35"/>
      <c r="E194" s="47"/>
      <c r="F194" s="29"/>
      <c r="G194" s="29"/>
      <c r="H194" s="11"/>
      <c r="I194" s="29"/>
      <c r="J194" s="29"/>
      <c r="K194" s="29"/>
      <c r="L194" s="37"/>
      <c r="M194" s="29"/>
      <c r="N194" s="29"/>
      <c r="O194" s="29"/>
      <c r="P194" s="29"/>
      <c r="Q194" s="43"/>
      <c r="R194" s="43"/>
      <c r="S194" s="43"/>
      <c r="T194" s="29"/>
      <c r="U194" s="43"/>
      <c r="V194" s="11">
        <f t="shared" si="10"/>
        <v>0</v>
      </c>
      <c r="W194" s="29"/>
      <c r="X194" s="29"/>
      <c r="Y194" s="29"/>
    </row>
    <row r="195" spans="1:25" x14ac:dyDescent="0.25">
      <c r="A195" s="42">
        <f t="shared" si="11"/>
        <v>192</v>
      </c>
      <c r="B195" s="11"/>
      <c r="C195" s="11"/>
      <c r="D195" s="35"/>
      <c r="E195" s="47"/>
      <c r="F195" s="29"/>
      <c r="G195" s="29"/>
      <c r="H195" s="11"/>
      <c r="I195" s="29"/>
      <c r="J195" s="29"/>
      <c r="K195" s="29"/>
      <c r="L195" s="37"/>
      <c r="M195" s="29"/>
      <c r="N195" s="29"/>
      <c r="O195" s="29"/>
      <c r="P195" s="29"/>
      <c r="Q195" s="43"/>
      <c r="R195" s="43"/>
      <c r="S195" s="43"/>
      <c r="T195" s="29"/>
      <c r="U195" s="43"/>
      <c r="V195" s="11">
        <f t="shared" si="10"/>
        <v>0</v>
      </c>
      <c r="W195" s="29"/>
      <c r="X195" s="29"/>
      <c r="Y195" s="29"/>
    </row>
    <row r="196" spans="1:25" x14ac:dyDescent="0.25">
      <c r="A196" s="42">
        <f t="shared" si="11"/>
        <v>193</v>
      </c>
      <c r="B196" s="11"/>
      <c r="C196" s="11"/>
      <c r="D196" s="35"/>
      <c r="E196" s="47"/>
      <c r="F196" s="29"/>
      <c r="G196" s="29"/>
      <c r="H196" s="11"/>
      <c r="I196" s="29"/>
      <c r="J196" s="29"/>
      <c r="K196" s="29"/>
      <c r="L196" s="37"/>
      <c r="M196" s="29"/>
      <c r="N196" s="29"/>
      <c r="O196" s="29"/>
      <c r="P196" s="29"/>
      <c r="Q196" s="43"/>
      <c r="R196" s="43"/>
      <c r="S196" s="43"/>
      <c r="T196" s="29"/>
      <c r="U196" s="43"/>
      <c r="V196" s="11">
        <f t="shared" si="10"/>
        <v>0</v>
      </c>
      <c r="W196" s="29"/>
      <c r="X196" s="29"/>
      <c r="Y196" s="29"/>
    </row>
    <row r="197" spans="1:25" x14ac:dyDescent="0.25">
      <c r="A197" s="42">
        <f t="shared" si="11"/>
        <v>194</v>
      </c>
      <c r="B197" s="11"/>
      <c r="C197" s="11"/>
      <c r="D197" s="35"/>
      <c r="E197" s="47"/>
      <c r="F197" s="29"/>
      <c r="G197" s="29"/>
      <c r="H197" s="11"/>
      <c r="I197" s="29"/>
      <c r="J197" s="29"/>
      <c r="K197" s="29"/>
      <c r="L197" s="37"/>
      <c r="M197" s="29"/>
      <c r="N197" s="29"/>
      <c r="O197" s="29"/>
      <c r="P197" s="29"/>
      <c r="Q197" s="43"/>
      <c r="R197" s="43"/>
      <c r="S197" s="43"/>
      <c r="T197" s="29"/>
      <c r="U197" s="43"/>
      <c r="V197" s="11">
        <f t="shared" ref="V197:V210" si="12">G197-R197</f>
        <v>0</v>
      </c>
      <c r="W197" s="29"/>
      <c r="X197" s="29"/>
      <c r="Y197" s="29"/>
    </row>
    <row r="198" spans="1:25" x14ac:dyDescent="0.25">
      <c r="A198" s="42">
        <f t="shared" ref="A198:A210" si="13">A197+1</f>
        <v>195</v>
      </c>
      <c r="B198" s="11"/>
      <c r="C198" s="11"/>
      <c r="D198" s="35"/>
      <c r="E198" s="47"/>
      <c r="F198" s="29"/>
      <c r="G198" s="29"/>
      <c r="H198" s="11"/>
      <c r="I198" s="29"/>
      <c r="J198" s="29"/>
      <c r="K198" s="29"/>
      <c r="L198" s="37"/>
      <c r="M198" s="29"/>
      <c r="N198" s="29"/>
      <c r="O198" s="29"/>
      <c r="P198" s="29"/>
      <c r="Q198" s="43"/>
      <c r="R198" s="43"/>
      <c r="S198" s="43"/>
      <c r="T198" s="29"/>
      <c r="U198" s="43"/>
      <c r="V198" s="11">
        <f t="shared" si="12"/>
        <v>0</v>
      </c>
      <c r="W198" s="29"/>
      <c r="X198" s="29"/>
      <c r="Y198" s="29"/>
    </row>
    <row r="199" spans="1:25" x14ac:dyDescent="0.25">
      <c r="A199" s="42">
        <f t="shared" si="13"/>
        <v>196</v>
      </c>
      <c r="B199" s="11"/>
      <c r="C199" s="11"/>
      <c r="D199" s="35"/>
      <c r="E199" s="47"/>
      <c r="F199" s="29"/>
      <c r="G199" s="29"/>
      <c r="H199" s="11"/>
      <c r="I199" s="29"/>
      <c r="J199" s="29"/>
      <c r="K199" s="29"/>
      <c r="L199" s="37"/>
      <c r="M199" s="29"/>
      <c r="N199" s="29"/>
      <c r="O199" s="29"/>
      <c r="P199" s="29"/>
      <c r="Q199" s="43"/>
      <c r="R199" s="43"/>
      <c r="S199" s="43"/>
      <c r="T199" s="29"/>
      <c r="U199" s="43"/>
      <c r="V199" s="11">
        <f t="shared" si="12"/>
        <v>0</v>
      </c>
      <c r="W199" s="29"/>
      <c r="X199" s="29"/>
      <c r="Y199" s="29"/>
    </row>
    <row r="200" spans="1:25" x14ac:dyDescent="0.25">
      <c r="A200" s="42">
        <f t="shared" si="13"/>
        <v>197</v>
      </c>
      <c r="B200" s="11"/>
      <c r="C200" s="11"/>
      <c r="D200" s="35"/>
      <c r="E200" s="47"/>
      <c r="F200" s="29"/>
      <c r="G200" s="29"/>
      <c r="H200" s="11"/>
      <c r="I200" s="29"/>
      <c r="J200" s="29"/>
      <c r="K200" s="29"/>
      <c r="L200" s="37"/>
      <c r="M200" s="29"/>
      <c r="N200" s="29"/>
      <c r="O200" s="29"/>
      <c r="P200" s="29"/>
      <c r="Q200" s="43"/>
      <c r="R200" s="43"/>
      <c r="S200" s="43"/>
      <c r="T200" s="29"/>
      <c r="U200" s="43"/>
      <c r="V200" s="11">
        <f t="shared" si="12"/>
        <v>0</v>
      </c>
      <c r="W200" s="29"/>
      <c r="X200" s="29"/>
      <c r="Y200" s="29"/>
    </row>
    <row r="201" spans="1:25" x14ac:dyDescent="0.25">
      <c r="A201" s="42">
        <f t="shared" si="13"/>
        <v>198</v>
      </c>
      <c r="B201" s="11"/>
      <c r="C201" s="11"/>
      <c r="D201" s="35"/>
      <c r="E201" s="47"/>
      <c r="F201" s="29"/>
      <c r="G201" s="29"/>
      <c r="H201" s="11"/>
      <c r="I201" s="29"/>
      <c r="J201" s="29"/>
      <c r="K201" s="29"/>
      <c r="L201" s="37"/>
      <c r="M201" s="29"/>
      <c r="N201" s="29"/>
      <c r="O201" s="29"/>
      <c r="P201" s="29"/>
      <c r="Q201" s="43"/>
      <c r="R201" s="43"/>
      <c r="S201" s="43"/>
      <c r="T201" s="29"/>
      <c r="U201" s="43"/>
      <c r="V201" s="11">
        <f t="shared" si="12"/>
        <v>0</v>
      </c>
      <c r="W201" s="29"/>
      <c r="X201" s="29"/>
      <c r="Y201" s="29"/>
    </row>
    <row r="202" spans="1:25" x14ac:dyDescent="0.25">
      <c r="A202" s="42">
        <f t="shared" si="13"/>
        <v>199</v>
      </c>
      <c r="B202" s="11"/>
      <c r="C202" s="11"/>
      <c r="D202" s="35"/>
      <c r="E202" s="47"/>
      <c r="F202" s="29"/>
      <c r="G202" s="29"/>
      <c r="H202" s="11"/>
      <c r="I202" s="29"/>
      <c r="J202" s="29"/>
      <c r="K202" s="29"/>
      <c r="L202" s="37"/>
      <c r="M202" s="29"/>
      <c r="N202" s="29"/>
      <c r="O202" s="29"/>
      <c r="P202" s="29"/>
      <c r="Q202" s="43"/>
      <c r="R202" s="43"/>
      <c r="S202" s="43"/>
      <c r="T202" s="29"/>
      <c r="U202" s="43"/>
      <c r="V202" s="11">
        <f t="shared" si="12"/>
        <v>0</v>
      </c>
      <c r="W202" s="29"/>
      <c r="X202" s="29"/>
      <c r="Y202" s="29"/>
    </row>
    <row r="203" spans="1:25" x14ac:dyDescent="0.25">
      <c r="A203" s="42">
        <f t="shared" si="13"/>
        <v>200</v>
      </c>
      <c r="B203" s="11"/>
      <c r="C203" s="11"/>
      <c r="D203" s="35"/>
      <c r="E203" s="47"/>
      <c r="F203" s="29"/>
      <c r="G203" s="29"/>
      <c r="H203" s="11"/>
      <c r="I203" s="29"/>
      <c r="J203" s="29"/>
      <c r="K203" s="29"/>
      <c r="L203" s="37"/>
      <c r="M203" s="29"/>
      <c r="N203" s="29"/>
      <c r="O203" s="29"/>
      <c r="P203" s="29"/>
      <c r="Q203" s="43"/>
      <c r="R203" s="43"/>
      <c r="S203" s="43"/>
      <c r="T203" s="29"/>
      <c r="U203" s="43"/>
      <c r="V203" s="11">
        <f t="shared" si="12"/>
        <v>0</v>
      </c>
      <c r="W203" s="29"/>
      <c r="X203" s="29"/>
      <c r="Y203" s="29"/>
    </row>
    <row r="204" spans="1:25" x14ac:dyDescent="0.25">
      <c r="A204" s="42">
        <f t="shared" si="13"/>
        <v>201</v>
      </c>
      <c r="B204" s="11"/>
      <c r="C204" s="11"/>
      <c r="D204" s="35"/>
      <c r="E204" s="47"/>
      <c r="F204" s="29"/>
      <c r="G204" s="29"/>
      <c r="H204" s="11"/>
      <c r="I204" s="29"/>
      <c r="J204" s="29"/>
      <c r="K204" s="29"/>
      <c r="L204" s="37"/>
      <c r="M204" s="29"/>
      <c r="N204" s="29"/>
      <c r="O204" s="29"/>
      <c r="P204" s="29"/>
      <c r="Q204" s="43"/>
      <c r="R204" s="43"/>
      <c r="S204" s="43"/>
      <c r="T204" s="29"/>
      <c r="U204" s="43"/>
      <c r="V204" s="11">
        <f t="shared" si="12"/>
        <v>0</v>
      </c>
      <c r="W204" s="29"/>
      <c r="X204" s="29"/>
      <c r="Y204" s="29"/>
    </row>
    <row r="205" spans="1:25" x14ac:dyDescent="0.25">
      <c r="A205" s="42">
        <f t="shared" si="13"/>
        <v>202</v>
      </c>
      <c r="B205" s="11"/>
      <c r="C205" s="11"/>
      <c r="D205" s="35"/>
      <c r="E205" s="47"/>
      <c r="F205" s="29"/>
      <c r="G205" s="29"/>
      <c r="H205" s="11"/>
      <c r="I205" s="29"/>
      <c r="J205" s="29"/>
      <c r="K205" s="29"/>
      <c r="L205" s="37"/>
      <c r="M205" s="29"/>
      <c r="N205" s="29"/>
      <c r="O205" s="29"/>
      <c r="P205" s="29"/>
      <c r="Q205" s="43"/>
      <c r="R205" s="43"/>
      <c r="S205" s="43"/>
      <c r="T205" s="29"/>
      <c r="U205" s="43"/>
      <c r="V205" s="11">
        <f t="shared" si="12"/>
        <v>0</v>
      </c>
      <c r="W205" s="29"/>
      <c r="X205" s="29"/>
      <c r="Y205" s="29"/>
    </row>
    <row r="206" spans="1:25" x14ac:dyDescent="0.25">
      <c r="A206" s="42">
        <f t="shared" si="13"/>
        <v>203</v>
      </c>
      <c r="B206" s="11"/>
      <c r="C206" s="11"/>
      <c r="D206" s="35"/>
      <c r="E206" s="47"/>
      <c r="F206" s="29"/>
      <c r="G206" s="29"/>
      <c r="H206" s="11"/>
      <c r="I206" s="29"/>
      <c r="J206" s="29"/>
      <c r="K206" s="29"/>
      <c r="L206" s="37"/>
      <c r="M206" s="29"/>
      <c r="N206" s="29"/>
      <c r="O206" s="29"/>
      <c r="P206" s="29"/>
      <c r="Q206" s="43"/>
      <c r="R206" s="43"/>
      <c r="S206" s="43"/>
      <c r="T206" s="29"/>
      <c r="U206" s="43"/>
      <c r="V206" s="11">
        <f t="shared" si="12"/>
        <v>0</v>
      </c>
      <c r="W206" s="29"/>
      <c r="X206" s="29"/>
      <c r="Y206" s="29"/>
    </row>
    <row r="207" spans="1:25" x14ac:dyDescent="0.25">
      <c r="A207" s="42">
        <f t="shared" si="13"/>
        <v>204</v>
      </c>
      <c r="B207" s="11"/>
      <c r="C207" s="11"/>
      <c r="D207" s="35"/>
      <c r="E207" s="47"/>
      <c r="F207" s="29"/>
      <c r="G207" s="29"/>
      <c r="H207" s="11"/>
      <c r="I207" s="29"/>
      <c r="J207" s="29"/>
      <c r="K207" s="29"/>
      <c r="L207" s="37"/>
      <c r="M207" s="29"/>
      <c r="N207" s="29"/>
      <c r="O207" s="29"/>
      <c r="P207" s="29"/>
      <c r="Q207" s="43"/>
      <c r="R207" s="43"/>
      <c r="S207" s="43"/>
      <c r="T207" s="29"/>
      <c r="U207" s="43"/>
      <c r="V207" s="11">
        <f t="shared" si="12"/>
        <v>0</v>
      </c>
      <c r="W207" s="29"/>
      <c r="X207" s="29"/>
      <c r="Y207" s="29"/>
    </row>
    <row r="208" spans="1:25" x14ac:dyDescent="0.25">
      <c r="A208" s="42">
        <f t="shared" si="13"/>
        <v>205</v>
      </c>
      <c r="B208" s="11"/>
      <c r="C208" s="11"/>
      <c r="D208" s="35"/>
      <c r="E208" s="47"/>
      <c r="F208" s="29"/>
      <c r="G208" s="29"/>
      <c r="H208" s="11"/>
      <c r="I208" s="29"/>
      <c r="J208" s="29"/>
      <c r="K208" s="29"/>
      <c r="L208" s="37"/>
      <c r="M208" s="29"/>
      <c r="N208" s="29"/>
      <c r="O208" s="29"/>
      <c r="P208" s="29"/>
      <c r="Q208" s="43"/>
      <c r="R208" s="43"/>
      <c r="S208" s="43"/>
      <c r="T208" s="29"/>
      <c r="U208" s="43"/>
      <c r="V208" s="11">
        <f t="shared" si="12"/>
        <v>0</v>
      </c>
      <c r="W208" s="29"/>
      <c r="X208" s="29"/>
      <c r="Y208" s="29"/>
    </row>
    <row r="209" spans="1:25" x14ac:dyDescent="0.25">
      <c r="A209" s="42">
        <f t="shared" si="13"/>
        <v>206</v>
      </c>
      <c r="B209" s="11"/>
      <c r="C209" s="11"/>
      <c r="D209" s="35"/>
      <c r="E209" s="47"/>
      <c r="F209" s="29"/>
      <c r="G209" s="29"/>
      <c r="H209" s="11"/>
      <c r="I209" s="29"/>
      <c r="J209" s="29"/>
      <c r="K209" s="29"/>
      <c r="L209" s="37"/>
      <c r="M209" s="29"/>
      <c r="N209" s="29"/>
      <c r="O209" s="29"/>
      <c r="P209" s="29"/>
      <c r="Q209" s="43"/>
      <c r="R209" s="43"/>
      <c r="S209" s="43"/>
      <c r="T209" s="29"/>
      <c r="U209" s="43"/>
      <c r="V209" s="11">
        <f t="shared" si="12"/>
        <v>0</v>
      </c>
      <c r="W209" s="29"/>
      <c r="X209" s="29"/>
      <c r="Y209" s="29"/>
    </row>
    <row r="210" spans="1:25" x14ac:dyDescent="0.25">
      <c r="A210" s="42">
        <f t="shared" si="13"/>
        <v>207</v>
      </c>
      <c r="B210" s="11"/>
      <c r="C210" s="11"/>
      <c r="D210" s="35"/>
      <c r="E210" s="47"/>
      <c r="F210" s="29"/>
      <c r="G210" s="29"/>
      <c r="H210" s="11"/>
      <c r="I210" s="29"/>
      <c r="J210" s="29"/>
      <c r="K210" s="29"/>
      <c r="L210" s="37"/>
      <c r="M210" s="29"/>
      <c r="N210" s="29"/>
      <c r="O210" s="29"/>
      <c r="P210" s="29"/>
      <c r="Q210" s="43"/>
      <c r="R210" s="43"/>
      <c r="S210" s="43"/>
      <c r="T210" s="29"/>
      <c r="U210" s="43"/>
      <c r="V210" s="11">
        <f t="shared" si="12"/>
        <v>0</v>
      </c>
      <c r="W210" s="29"/>
      <c r="X210" s="29"/>
      <c r="Y210" s="29"/>
    </row>
  </sheetData>
  <mergeCells count="3">
    <mergeCell ref="AA3:AE3"/>
    <mergeCell ref="AB12:AC12"/>
    <mergeCell ref="F1:I1"/>
  </mergeCells>
  <conditionalFormatting sqref="U4:U23">
    <cfRule type="cellIs" dxfId="5" priority="16" operator="greaterThan">
      <formula>5</formula>
    </cfRule>
  </conditionalFormatting>
  <conditionalFormatting sqref="W4:W23">
    <cfRule type="cellIs" dxfId="4" priority="13" operator="between">
      <formula>46</formula>
      <formula>60</formula>
    </cfRule>
    <cfRule type="cellIs" dxfId="3" priority="14" operator="between">
      <formula>45</formula>
      <formula>31</formula>
    </cfRule>
    <cfRule type="cellIs" dxfId="2" priority="15" operator="lessThan">
      <formula>30</formula>
    </cfRule>
  </conditionalFormatting>
  <conditionalFormatting sqref="X4">
    <cfRule type="containsText" dxfId="1" priority="1" operator="containsText" text="No">
      <formula>NOT(ISERROR(SEARCH("No",X4)))</formula>
    </cfRule>
    <cfRule type="containsText" dxfId="0" priority="2" operator="containsText" text="Yes">
      <formula>NOT(ISERROR(SEARCH("Yes",X4)))</formula>
    </cfRule>
  </conditionalFormatting>
  <dataValidations count="4">
    <dataValidation type="list" allowBlank="1" showInputMessage="1" showErrorMessage="1" sqref="X4" xr:uid="{00000000-0002-0000-0700-000000000000}">
      <formula1>"Yes, No"</formula1>
    </dataValidation>
    <dataValidation type="list" allowBlank="1" showInputMessage="1" showErrorMessage="1" sqref="H4:H210" xr:uid="{00000000-0002-0000-0700-000001000000}">
      <formula1>"Kg, Packets, Litre, Mililitre"</formula1>
    </dataValidation>
    <dataValidation type="list" allowBlank="1" showInputMessage="1" showErrorMessage="1" sqref="C4" xr:uid="{00000000-0002-0000-0700-000002000000}">
      <formula1>INDIRECT($B$4)</formula1>
    </dataValidation>
    <dataValidation type="list" allowBlank="1" showInputMessage="1" showErrorMessage="1" sqref="F4:F23 L4:L210 S4 E11:E23" xr:uid="{4F0AD0B4-41B6-4B02-A022-2B7E21CE3000}">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32852C2-F56C-4B88-BFA8-C0FFB09CF112}">
          <x14:formula1>
            <xm:f>'Final Inventory MIS FPO'!$B$20:$E$20</xm:f>
          </x14:formula1>
          <xm:sqref>B4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90"/>
  <sheetViews>
    <sheetView workbookViewId="0">
      <selection activeCell="C27" sqref="C27:C35"/>
    </sheetView>
  </sheetViews>
  <sheetFormatPr defaultRowHeight="15" x14ac:dyDescent="0.25"/>
  <cols>
    <col min="1" max="1" width="5.140625" style="20" customWidth="1"/>
    <col min="2" max="2" width="12.28515625" style="2" customWidth="1"/>
    <col min="3" max="3" width="32.28515625" customWidth="1"/>
    <col min="4" max="4" width="21" customWidth="1"/>
    <col min="5" max="5" width="22.85546875" customWidth="1"/>
  </cols>
  <sheetData>
    <row r="1" spans="1:6" ht="25.5" x14ac:dyDescent="0.25">
      <c r="A1" s="12" t="s">
        <v>72</v>
      </c>
      <c r="B1" s="12" t="s">
        <v>57</v>
      </c>
      <c r="C1" s="12" t="s">
        <v>255</v>
      </c>
      <c r="D1" s="12" t="s">
        <v>256</v>
      </c>
      <c r="E1" s="12" t="s">
        <v>257</v>
      </c>
      <c r="F1" s="12"/>
    </row>
    <row r="2" spans="1:6" x14ac:dyDescent="0.25">
      <c r="A2" s="3">
        <v>1</v>
      </c>
      <c r="B2" s="3" t="s">
        <v>258</v>
      </c>
      <c r="C2" s="13" t="s">
        <v>259</v>
      </c>
      <c r="D2" s="3" t="s">
        <v>260</v>
      </c>
      <c r="E2" s="3" t="s">
        <v>261</v>
      </c>
    </row>
    <row r="3" spans="1:6" x14ac:dyDescent="0.25">
      <c r="A3" s="3">
        <f>A2+1</f>
        <v>2</v>
      </c>
      <c r="B3" s="3" t="s">
        <v>258</v>
      </c>
      <c r="C3" s="13" t="s">
        <v>262</v>
      </c>
      <c r="D3" s="3" t="s">
        <v>263</v>
      </c>
      <c r="E3" s="3" t="s">
        <v>261</v>
      </c>
    </row>
    <row r="4" spans="1:6" x14ac:dyDescent="0.25">
      <c r="A4" s="3">
        <f t="shared" ref="A4:A67" si="0">A3+1</f>
        <v>3</v>
      </c>
      <c r="B4" s="3" t="s">
        <v>258</v>
      </c>
      <c r="C4" s="13" t="s">
        <v>264</v>
      </c>
      <c r="D4" s="3" t="s">
        <v>265</v>
      </c>
      <c r="E4" s="3" t="s">
        <v>79</v>
      </c>
    </row>
    <row r="5" spans="1:6" x14ac:dyDescent="0.25">
      <c r="A5" s="3">
        <f t="shared" si="0"/>
        <v>4</v>
      </c>
      <c r="B5" s="3" t="s">
        <v>258</v>
      </c>
      <c r="C5" s="13" t="s">
        <v>266</v>
      </c>
      <c r="D5" s="3" t="s">
        <v>267</v>
      </c>
      <c r="E5" s="3" t="s">
        <v>261</v>
      </c>
    </row>
    <row r="6" spans="1:6" x14ac:dyDescent="0.25">
      <c r="A6" s="3">
        <f t="shared" si="0"/>
        <v>5</v>
      </c>
      <c r="B6" s="3" t="s">
        <v>258</v>
      </c>
      <c r="C6" s="13" t="s">
        <v>268</v>
      </c>
      <c r="D6" s="3" t="s">
        <v>260</v>
      </c>
      <c r="E6" s="3" t="s">
        <v>261</v>
      </c>
    </row>
    <row r="7" spans="1:6" x14ac:dyDescent="0.25">
      <c r="A7" s="3">
        <f t="shared" si="0"/>
        <v>6</v>
      </c>
      <c r="B7" s="3" t="s">
        <v>258</v>
      </c>
      <c r="C7" s="13" t="s">
        <v>269</v>
      </c>
      <c r="D7" s="3" t="s">
        <v>270</v>
      </c>
      <c r="E7" s="3" t="s">
        <v>261</v>
      </c>
    </row>
    <row r="8" spans="1:6" x14ac:dyDescent="0.25">
      <c r="A8" s="3">
        <f t="shared" si="0"/>
        <v>7</v>
      </c>
      <c r="B8" s="3" t="s">
        <v>258</v>
      </c>
      <c r="C8" s="13" t="s">
        <v>271</v>
      </c>
      <c r="D8" s="3" t="s">
        <v>272</v>
      </c>
      <c r="E8" s="3" t="s">
        <v>261</v>
      </c>
    </row>
    <row r="9" spans="1:6" x14ac:dyDescent="0.25">
      <c r="A9" s="3">
        <f t="shared" si="0"/>
        <v>8</v>
      </c>
      <c r="B9" s="3" t="s">
        <v>258</v>
      </c>
      <c r="C9" s="13" t="s">
        <v>273</v>
      </c>
      <c r="D9" s="3" t="s">
        <v>274</v>
      </c>
      <c r="E9" s="3" t="s">
        <v>79</v>
      </c>
    </row>
    <row r="10" spans="1:6" x14ac:dyDescent="0.25">
      <c r="A10" s="3">
        <f t="shared" si="0"/>
        <v>9</v>
      </c>
      <c r="B10" s="3" t="s">
        <v>258</v>
      </c>
      <c r="C10" s="13" t="s">
        <v>275</v>
      </c>
      <c r="D10" s="3" t="s">
        <v>263</v>
      </c>
      <c r="E10" s="3" t="s">
        <v>79</v>
      </c>
    </row>
    <row r="11" spans="1:6" x14ac:dyDescent="0.25">
      <c r="A11" s="3">
        <f t="shared" si="0"/>
        <v>10</v>
      </c>
      <c r="B11" s="3" t="s">
        <v>258</v>
      </c>
      <c r="C11" s="13" t="s">
        <v>276</v>
      </c>
      <c r="D11" s="21"/>
      <c r="E11" s="21"/>
    </row>
    <row r="12" spans="1:6" x14ac:dyDescent="0.25">
      <c r="A12" s="3">
        <f t="shared" si="0"/>
        <v>11</v>
      </c>
      <c r="B12" s="3" t="s">
        <v>258</v>
      </c>
      <c r="C12" s="13" t="s">
        <v>277</v>
      </c>
      <c r="D12" s="21"/>
      <c r="E12" s="21"/>
    </row>
    <row r="13" spans="1:6" x14ac:dyDescent="0.25">
      <c r="A13" s="3">
        <f t="shared" si="0"/>
        <v>12</v>
      </c>
      <c r="B13" s="3" t="s">
        <v>258</v>
      </c>
      <c r="C13" s="13" t="s">
        <v>278</v>
      </c>
      <c r="D13" s="3" t="s">
        <v>260</v>
      </c>
      <c r="E13" s="3" t="s">
        <v>261</v>
      </c>
    </row>
    <row r="14" spans="1:6" x14ac:dyDescent="0.25">
      <c r="A14" s="3">
        <f t="shared" si="0"/>
        <v>13</v>
      </c>
      <c r="B14" s="3" t="s">
        <v>258</v>
      </c>
      <c r="C14" s="13" t="s">
        <v>279</v>
      </c>
      <c r="D14" s="3" t="s">
        <v>265</v>
      </c>
      <c r="E14" s="3" t="s">
        <v>280</v>
      </c>
    </row>
    <row r="15" spans="1:6" x14ac:dyDescent="0.25">
      <c r="A15" s="3">
        <f t="shared" si="0"/>
        <v>14</v>
      </c>
      <c r="B15" s="3" t="s">
        <v>258</v>
      </c>
      <c r="C15" s="13" t="s">
        <v>281</v>
      </c>
      <c r="D15" s="21"/>
      <c r="E15" s="21"/>
    </row>
    <row r="16" spans="1:6" x14ac:dyDescent="0.25">
      <c r="A16" s="3">
        <f t="shared" si="0"/>
        <v>15</v>
      </c>
      <c r="B16" s="3" t="s">
        <v>258</v>
      </c>
      <c r="C16" s="13" t="s">
        <v>282</v>
      </c>
      <c r="D16" s="21"/>
      <c r="E16" s="21"/>
    </row>
    <row r="17" spans="1:5" x14ac:dyDescent="0.25">
      <c r="A17" s="3">
        <f t="shared" si="0"/>
        <v>16</v>
      </c>
      <c r="B17" s="3" t="s">
        <v>258</v>
      </c>
      <c r="C17" s="13" t="s">
        <v>283</v>
      </c>
      <c r="D17" s="3" t="s">
        <v>260</v>
      </c>
      <c r="E17" s="3" t="s">
        <v>261</v>
      </c>
    </row>
    <row r="18" spans="1:5" x14ac:dyDescent="0.25">
      <c r="A18" s="3">
        <f t="shared" si="0"/>
        <v>17</v>
      </c>
      <c r="B18" s="3" t="s">
        <v>258</v>
      </c>
      <c r="C18" s="13" t="s">
        <v>284</v>
      </c>
      <c r="D18" s="21"/>
      <c r="E18" s="21"/>
    </row>
    <row r="19" spans="1:5" x14ac:dyDescent="0.25">
      <c r="A19" s="3">
        <f t="shared" si="0"/>
        <v>18</v>
      </c>
      <c r="B19" s="3" t="s">
        <v>258</v>
      </c>
      <c r="C19" s="13" t="s">
        <v>285</v>
      </c>
      <c r="D19" s="3" t="s">
        <v>286</v>
      </c>
      <c r="E19" s="3" t="s">
        <v>261</v>
      </c>
    </row>
    <row r="20" spans="1:5" x14ac:dyDescent="0.25">
      <c r="A20" s="3">
        <f t="shared" si="0"/>
        <v>19</v>
      </c>
      <c r="B20" s="3" t="s">
        <v>258</v>
      </c>
      <c r="C20" s="13" t="s">
        <v>287</v>
      </c>
      <c r="D20" s="21"/>
      <c r="E20" s="21"/>
    </row>
    <row r="21" spans="1:5" x14ac:dyDescent="0.25">
      <c r="A21" s="3">
        <f t="shared" si="0"/>
        <v>20</v>
      </c>
      <c r="B21" s="3" t="s">
        <v>258</v>
      </c>
      <c r="C21" s="13" t="s">
        <v>288</v>
      </c>
      <c r="D21" s="3" t="s">
        <v>263</v>
      </c>
      <c r="E21" s="3" t="s">
        <v>79</v>
      </c>
    </row>
    <row r="22" spans="1:5" x14ac:dyDescent="0.25">
      <c r="A22" s="3">
        <f t="shared" si="0"/>
        <v>21</v>
      </c>
      <c r="B22" s="3" t="s">
        <v>258</v>
      </c>
      <c r="C22" s="13" t="s">
        <v>289</v>
      </c>
      <c r="D22" s="3" t="s">
        <v>290</v>
      </c>
      <c r="E22" s="3" t="s">
        <v>291</v>
      </c>
    </row>
    <row r="23" spans="1:5" x14ac:dyDescent="0.25">
      <c r="A23" s="3">
        <f t="shared" si="0"/>
        <v>22</v>
      </c>
      <c r="B23" s="3" t="s">
        <v>258</v>
      </c>
      <c r="C23" s="13" t="s">
        <v>292</v>
      </c>
      <c r="D23" s="3" t="s">
        <v>263</v>
      </c>
      <c r="E23" s="3" t="s">
        <v>291</v>
      </c>
    </row>
    <row r="24" spans="1:5" x14ac:dyDescent="0.25">
      <c r="A24" s="3">
        <f t="shared" si="0"/>
        <v>23</v>
      </c>
      <c r="B24" s="3" t="s">
        <v>258</v>
      </c>
      <c r="C24" s="13" t="s">
        <v>293</v>
      </c>
      <c r="D24" s="3" t="s">
        <v>294</v>
      </c>
      <c r="E24" s="3" t="s">
        <v>291</v>
      </c>
    </row>
    <row r="25" spans="1:5" x14ac:dyDescent="0.25">
      <c r="A25" s="3">
        <f t="shared" si="0"/>
        <v>24</v>
      </c>
      <c r="B25" s="3" t="s">
        <v>258</v>
      </c>
      <c r="C25" s="13" t="s">
        <v>295</v>
      </c>
      <c r="D25" s="3" t="s">
        <v>265</v>
      </c>
      <c r="E25" s="3" t="s">
        <v>229</v>
      </c>
    </row>
    <row r="26" spans="1:5" x14ac:dyDescent="0.25">
      <c r="A26" s="3">
        <f t="shared" si="0"/>
        <v>25</v>
      </c>
      <c r="B26" s="3" t="s">
        <v>258</v>
      </c>
      <c r="C26" s="13" t="s">
        <v>296</v>
      </c>
      <c r="D26" s="3" t="s">
        <v>265</v>
      </c>
      <c r="E26" s="3" t="s">
        <v>229</v>
      </c>
    </row>
    <row r="27" spans="1:5" x14ac:dyDescent="0.25">
      <c r="A27" s="3">
        <f t="shared" si="0"/>
        <v>26</v>
      </c>
      <c r="B27" s="3" t="s">
        <v>258</v>
      </c>
      <c r="C27" s="13" t="s">
        <v>297</v>
      </c>
      <c r="D27" s="3" t="s">
        <v>260</v>
      </c>
      <c r="E27" s="3" t="s">
        <v>291</v>
      </c>
    </row>
    <row r="28" spans="1:5" x14ac:dyDescent="0.25">
      <c r="A28" s="3">
        <f t="shared" si="0"/>
        <v>27</v>
      </c>
      <c r="B28" s="3" t="s">
        <v>258</v>
      </c>
      <c r="C28" s="13" t="s">
        <v>298</v>
      </c>
      <c r="D28" s="3" t="s">
        <v>263</v>
      </c>
      <c r="E28" s="3" t="s">
        <v>229</v>
      </c>
    </row>
    <row r="29" spans="1:5" x14ac:dyDescent="0.25">
      <c r="A29" s="3">
        <f t="shared" si="0"/>
        <v>28</v>
      </c>
      <c r="B29" s="3" t="s">
        <v>258</v>
      </c>
      <c r="C29" s="13" t="s">
        <v>299</v>
      </c>
      <c r="D29" s="21"/>
      <c r="E29" s="21"/>
    </row>
    <row r="30" spans="1:5" x14ac:dyDescent="0.25">
      <c r="A30" s="3">
        <f t="shared" si="0"/>
        <v>29</v>
      </c>
      <c r="B30" s="3" t="s">
        <v>258</v>
      </c>
      <c r="C30" s="13" t="s">
        <v>300</v>
      </c>
      <c r="D30" s="3" t="s">
        <v>290</v>
      </c>
      <c r="E30" s="3" t="s">
        <v>291</v>
      </c>
    </row>
    <row r="31" spans="1:5" x14ac:dyDescent="0.25">
      <c r="A31" s="3">
        <f t="shared" si="0"/>
        <v>30</v>
      </c>
      <c r="B31" s="3" t="s">
        <v>258</v>
      </c>
      <c r="C31" s="13" t="s">
        <v>301</v>
      </c>
      <c r="D31" s="21"/>
      <c r="E31" s="21"/>
    </row>
    <row r="32" spans="1:5" x14ac:dyDescent="0.25">
      <c r="A32" s="3">
        <f t="shared" si="0"/>
        <v>31</v>
      </c>
      <c r="B32" s="3" t="s">
        <v>258</v>
      </c>
      <c r="C32" s="13" t="s">
        <v>302</v>
      </c>
      <c r="D32" s="21"/>
      <c r="E32" s="21"/>
    </row>
    <row r="33" spans="1:5" x14ac:dyDescent="0.25">
      <c r="A33" s="3">
        <f t="shared" si="0"/>
        <v>32</v>
      </c>
      <c r="B33" s="3" t="s">
        <v>258</v>
      </c>
      <c r="C33" s="13" t="s">
        <v>303</v>
      </c>
      <c r="D33" s="21"/>
      <c r="E33" s="21"/>
    </row>
    <row r="34" spans="1:5" x14ac:dyDescent="0.25">
      <c r="A34" s="3">
        <f t="shared" si="0"/>
        <v>33</v>
      </c>
      <c r="B34" s="3" t="s">
        <v>258</v>
      </c>
      <c r="C34" s="13" t="s">
        <v>304</v>
      </c>
      <c r="D34" s="3" t="s">
        <v>272</v>
      </c>
      <c r="E34" s="3" t="s">
        <v>291</v>
      </c>
    </row>
    <row r="35" spans="1:5" x14ac:dyDescent="0.25">
      <c r="A35" s="3">
        <f t="shared" si="0"/>
        <v>34</v>
      </c>
      <c r="B35" s="3" t="s">
        <v>258</v>
      </c>
      <c r="C35" s="13" t="s">
        <v>305</v>
      </c>
      <c r="D35" s="21"/>
      <c r="E35" s="21"/>
    </row>
    <row r="36" spans="1:5" x14ac:dyDescent="0.25">
      <c r="A36" s="3">
        <f t="shared" si="0"/>
        <v>35</v>
      </c>
      <c r="B36" s="3" t="s">
        <v>41</v>
      </c>
      <c r="C36" s="16" t="s">
        <v>306</v>
      </c>
      <c r="D36" s="3" t="s">
        <v>290</v>
      </c>
      <c r="E36" s="3" t="s">
        <v>229</v>
      </c>
    </row>
    <row r="37" spans="1:5" x14ac:dyDescent="0.25">
      <c r="A37" s="3">
        <f t="shared" si="0"/>
        <v>36</v>
      </c>
      <c r="B37" s="3" t="s">
        <v>41</v>
      </c>
      <c r="C37" s="13" t="s">
        <v>307</v>
      </c>
      <c r="D37" s="3" t="s">
        <v>272</v>
      </c>
      <c r="E37" s="3" t="s">
        <v>291</v>
      </c>
    </row>
    <row r="38" spans="1:5" x14ac:dyDescent="0.25">
      <c r="A38" s="3">
        <f t="shared" si="0"/>
        <v>37</v>
      </c>
      <c r="B38" s="3" t="s">
        <v>41</v>
      </c>
      <c r="C38" s="13" t="s">
        <v>308</v>
      </c>
      <c r="D38" s="3" t="s">
        <v>309</v>
      </c>
      <c r="E38" s="3" t="s">
        <v>291</v>
      </c>
    </row>
    <row r="39" spans="1:5" x14ac:dyDescent="0.25">
      <c r="A39" s="3">
        <f t="shared" si="0"/>
        <v>38</v>
      </c>
      <c r="B39" s="3" t="s">
        <v>41</v>
      </c>
      <c r="C39" s="13" t="s">
        <v>310</v>
      </c>
      <c r="D39" s="3" t="s">
        <v>309</v>
      </c>
      <c r="E39" s="3" t="s">
        <v>229</v>
      </c>
    </row>
    <row r="40" spans="1:5" x14ac:dyDescent="0.25">
      <c r="A40" s="3">
        <f t="shared" si="0"/>
        <v>39</v>
      </c>
      <c r="B40" s="3" t="s">
        <v>41</v>
      </c>
      <c r="C40" s="13" t="s">
        <v>311</v>
      </c>
      <c r="D40" s="3" t="s">
        <v>309</v>
      </c>
      <c r="E40" s="3" t="s">
        <v>229</v>
      </c>
    </row>
    <row r="41" spans="1:5" x14ac:dyDescent="0.25">
      <c r="A41" s="3">
        <f t="shared" si="0"/>
        <v>40</v>
      </c>
      <c r="B41" s="3" t="s">
        <v>41</v>
      </c>
      <c r="C41" s="13" t="s">
        <v>312</v>
      </c>
      <c r="D41" s="3" t="s">
        <v>265</v>
      </c>
      <c r="E41" s="3" t="s">
        <v>280</v>
      </c>
    </row>
    <row r="42" spans="1:5" x14ac:dyDescent="0.25">
      <c r="A42" s="3">
        <f t="shared" si="0"/>
        <v>41</v>
      </c>
      <c r="B42" s="3" t="s">
        <v>41</v>
      </c>
      <c r="C42" s="13" t="s">
        <v>313</v>
      </c>
      <c r="D42" s="3" t="s">
        <v>309</v>
      </c>
      <c r="E42" s="3" t="s">
        <v>291</v>
      </c>
    </row>
    <row r="43" spans="1:5" x14ac:dyDescent="0.25">
      <c r="A43" s="3">
        <f t="shared" si="0"/>
        <v>42</v>
      </c>
      <c r="B43" s="3" t="s">
        <v>41</v>
      </c>
      <c r="C43" s="13" t="s">
        <v>314</v>
      </c>
      <c r="D43" s="3" t="s">
        <v>309</v>
      </c>
      <c r="E43" s="3" t="s">
        <v>291</v>
      </c>
    </row>
    <row r="44" spans="1:5" x14ac:dyDescent="0.25">
      <c r="A44" s="3">
        <f t="shared" si="0"/>
        <v>43</v>
      </c>
      <c r="B44" s="3" t="s">
        <v>41</v>
      </c>
      <c r="C44" s="13" t="s">
        <v>315</v>
      </c>
      <c r="D44" s="3" t="s">
        <v>309</v>
      </c>
      <c r="E44" s="3" t="s">
        <v>291</v>
      </c>
    </row>
    <row r="45" spans="1:5" x14ac:dyDescent="0.25">
      <c r="A45" s="3">
        <f t="shared" si="0"/>
        <v>44</v>
      </c>
      <c r="B45" s="3" t="s">
        <v>41</v>
      </c>
      <c r="C45" s="13" t="s">
        <v>316</v>
      </c>
      <c r="D45" s="3" t="s">
        <v>317</v>
      </c>
      <c r="E45" s="3" t="s">
        <v>79</v>
      </c>
    </row>
    <row r="46" spans="1:5" x14ac:dyDescent="0.25">
      <c r="A46" s="3">
        <f t="shared" si="0"/>
        <v>45</v>
      </c>
      <c r="B46" s="3" t="s">
        <v>41</v>
      </c>
      <c r="C46" s="13" t="s">
        <v>318</v>
      </c>
      <c r="D46" s="3" t="s">
        <v>319</v>
      </c>
      <c r="E46" s="21"/>
    </row>
    <row r="47" spans="1:5" x14ac:dyDescent="0.25">
      <c r="A47" s="3">
        <f t="shared" si="0"/>
        <v>46</v>
      </c>
      <c r="B47" s="3" t="s">
        <v>41</v>
      </c>
      <c r="C47" s="13" t="s">
        <v>320</v>
      </c>
      <c r="D47" s="21"/>
      <c r="E47" s="21"/>
    </row>
    <row r="48" spans="1:5" x14ac:dyDescent="0.25">
      <c r="A48" s="3">
        <f t="shared" si="0"/>
        <v>47</v>
      </c>
      <c r="B48" s="3" t="s">
        <v>41</v>
      </c>
      <c r="C48" s="13" t="s">
        <v>321</v>
      </c>
      <c r="D48" s="3" t="s">
        <v>322</v>
      </c>
      <c r="E48" s="3" t="s">
        <v>291</v>
      </c>
    </row>
    <row r="49" spans="1:5" x14ac:dyDescent="0.25">
      <c r="A49" s="3">
        <f t="shared" si="0"/>
        <v>48</v>
      </c>
      <c r="B49" s="3" t="s">
        <v>41</v>
      </c>
      <c r="C49" s="13" t="s">
        <v>323</v>
      </c>
      <c r="D49" s="3" t="s">
        <v>324</v>
      </c>
      <c r="E49" s="3" t="s">
        <v>291</v>
      </c>
    </row>
    <row r="50" spans="1:5" x14ac:dyDescent="0.25">
      <c r="A50" s="3">
        <f t="shared" si="0"/>
        <v>49</v>
      </c>
      <c r="B50" s="3" t="s">
        <v>41</v>
      </c>
      <c r="C50" s="13" t="s">
        <v>325</v>
      </c>
      <c r="D50" s="3" t="s">
        <v>290</v>
      </c>
      <c r="E50" s="3" t="s">
        <v>291</v>
      </c>
    </row>
    <row r="51" spans="1:5" x14ac:dyDescent="0.25">
      <c r="A51" s="3">
        <f t="shared" si="0"/>
        <v>50</v>
      </c>
      <c r="B51" s="3" t="s">
        <v>41</v>
      </c>
      <c r="C51" s="13" t="s">
        <v>326</v>
      </c>
      <c r="D51" s="3" t="s">
        <v>265</v>
      </c>
      <c r="E51" s="3" t="s">
        <v>229</v>
      </c>
    </row>
    <row r="52" spans="1:5" x14ac:dyDescent="0.25">
      <c r="A52" s="3">
        <f t="shared" si="0"/>
        <v>51</v>
      </c>
      <c r="B52" s="3" t="s">
        <v>41</v>
      </c>
      <c r="C52" s="13" t="s">
        <v>327</v>
      </c>
      <c r="D52" s="3" t="s">
        <v>265</v>
      </c>
      <c r="E52" s="3" t="s">
        <v>229</v>
      </c>
    </row>
    <row r="53" spans="1:5" x14ac:dyDescent="0.25">
      <c r="A53" s="3">
        <f t="shared" si="0"/>
        <v>52</v>
      </c>
      <c r="B53" s="3" t="s">
        <v>41</v>
      </c>
      <c r="C53" s="13" t="s">
        <v>328</v>
      </c>
      <c r="D53" s="3" t="s">
        <v>263</v>
      </c>
      <c r="E53" s="3" t="s">
        <v>291</v>
      </c>
    </row>
    <row r="54" spans="1:5" x14ac:dyDescent="0.25">
      <c r="A54" s="3">
        <f t="shared" si="0"/>
        <v>53</v>
      </c>
      <c r="B54" s="3" t="s">
        <v>41</v>
      </c>
      <c r="C54" s="13" t="s">
        <v>329</v>
      </c>
      <c r="D54" s="3" t="s">
        <v>290</v>
      </c>
      <c r="E54" s="3" t="s">
        <v>79</v>
      </c>
    </row>
    <row r="55" spans="1:5" x14ac:dyDescent="0.25">
      <c r="A55" s="3">
        <f t="shared" si="0"/>
        <v>54</v>
      </c>
      <c r="B55" s="3" t="s">
        <v>41</v>
      </c>
      <c r="C55" s="13" t="s">
        <v>330</v>
      </c>
      <c r="D55" s="3" t="s">
        <v>263</v>
      </c>
      <c r="E55" s="3" t="s">
        <v>331</v>
      </c>
    </row>
    <row r="56" spans="1:5" x14ac:dyDescent="0.25">
      <c r="A56" s="3">
        <f t="shared" si="0"/>
        <v>55</v>
      </c>
      <c r="B56" s="3" t="s">
        <v>41</v>
      </c>
      <c r="C56" s="13" t="s">
        <v>332</v>
      </c>
      <c r="D56" s="3" t="s">
        <v>290</v>
      </c>
      <c r="E56" s="3" t="s">
        <v>79</v>
      </c>
    </row>
    <row r="57" spans="1:5" x14ac:dyDescent="0.25">
      <c r="A57" s="3">
        <f t="shared" si="0"/>
        <v>56</v>
      </c>
      <c r="B57" s="3" t="s">
        <v>41</v>
      </c>
      <c r="C57" s="13" t="s">
        <v>333</v>
      </c>
      <c r="D57" s="3" t="s">
        <v>290</v>
      </c>
      <c r="E57" s="3" t="s">
        <v>79</v>
      </c>
    </row>
    <row r="58" spans="1:5" x14ac:dyDescent="0.25">
      <c r="A58" s="3">
        <f t="shared" si="0"/>
        <v>57</v>
      </c>
      <c r="B58" s="3" t="s">
        <v>41</v>
      </c>
      <c r="C58" s="13" t="s">
        <v>334</v>
      </c>
      <c r="D58" s="3" t="s">
        <v>290</v>
      </c>
      <c r="E58" s="3" t="s">
        <v>79</v>
      </c>
    </row>
    <row r="59" spans="1:5" x14ac:dyDescent="0.25">
      <c r="A59" s="3">
        <f t="shared" si="0"/>
        <v>58</v>
      </c>
      <c r="B59" s="3" t="s">
        <v>41</v>
      </c>
      <c r="C59" s="13" t="s">
        <v>335</v>
      </c>
      <c r="D59" s="21"/>
      <c r="E59" s="21"/>
    </row>
    <row r="60" spans="1:5" x14ac:dyDescent="0.25">
      <c r="A60" s="3">
        <f t="shared" si="0"/>
        <v>59</v>
      </c>
      <c r="B60" s="3" t="s">
        <v>41</v>
      </c>
      <c r="C60" s="13" t="s">
        <v>336</v>
      </c>
      <c r="D60" s="21"/>
      <c r="E60" s="21"/>
    </row>
    <row r="61" spans="1:5" x14ac:dyDescent="0.25">
      <c r="A61" s="3">
        <f t="shared" si="0"/>
        <v>60</v>
      </c>
      <c r="B61" s="3" t="s">
        <v>41</v>
      </c>
      <c r="C61" s="13" t="s">
        <v>337</v>
      </c>
      <c r="D61" s="21"/>
      <c r="E61" s="21"/>
    </row>
    <row r="62" spans="1:5" x14ac:dyDescent="0.25">
      <c r="A62" s="3">
        <f t="shared" si="0"/>
        <v>61</v>
      </c>
      <c r="B62" s="3" t="s">
        <v>41</v>
      </c>
      <c r="C62" s="16" t="s">
        <v>338</v>
      </c>
      <c r="D62" s="3" t="s">
        <v>309</v>
      </c>
      <c r="E62" s="3" t="s">
        <v>291</v>
      </c>
    </row>
    <row r="63" spans="1:5" x14ac:dyDescent="0.25">
      <c r="A63" s="3">
        <f t="shared" si="0"/>
        <v>62</v>
      </c>
      <c r="B63" s="3" t="s">
        <v>41</v>
      </c>
      <c r="C63" s="16" t="s">
        <v>339</v>
      </c>
      <c r="D63" s="3" t="s">
        <v>270</v>
      </c>
      <c r="E63" s="3" t="s">
        <v>291</v>
      </c>
    </row>
    <row r="64" spans="1:5" x14ac:dyDescent="0.25">
      <c r="A64" s="3">
        <f t="shared" si="0"/>
        <v>63</v>
      </c>
      <c r="B64" s="3" t="s">
        <v>41</v>
      </c>
      <c r="C64" s="13" t="s">
        <v>340</v>
      </c>
      <c r="D64" s="21"/>
      <c r="E64" s="21"/>
    </row>
    <row r="65" spans="1:5" x14ac:dyDescent="0.25">
      <c r="A65" s="3">
        <f t="shared" si="0"/>
        <v>64</v>
      </c>
      <c r="B65" s="3" t="s">
        <v>41</v>
      </c>
      <c r="C65" s="13" t="s">
        <v>341</v>
      </c>
      <c r="D65" s="21"/>
      <c r="E65" s="21"/>
    </row>
    <row r="66" spans="1:5" x14ac:dyDescent="0.25">
      <c r="A66" s="3">
        <f t="shared" si="0"/>
        <v>65</v>
      </c>
      <c r="B66" s="3" t="s">
        <v>41</v>
      </c>
      <c r="C66" s="13" t="s">
        <v>342</v>
      </c>
      <c r="D66" s="21"/>
      <c r="E66" s="21"/>
    </row>
    <row r="67" spans="1:5" x14ac:dyDescent="0.25">
      <c r="A67" s="3">
        <f t="shared" si="0"/>
        <v>66</v>
      </c>
      <c r="B67" s="3" t="s">
        <v>41</v>
      </c>
      <c r="C67" s="13" t="s">
        <v>343</v>
      </c>
      <c r="D67" s="3" t="s">
        <v>344</v>
      </c>
      <c r="E67" s="3" t="s">
        <v>291</v>
      </c>
    </row>
    <row r="68" spans="1:5" x14ac:dyDescent="0.25">
      <c r="A68" s="3">
        <f t="shared" ref="A68:A90" si="1">A67+1</f>
        <v>67</v>
      </c>
      <c r="B68" s="3" t="s">
        <v>41</v>
      </c>
      <c r="C68" s="13" t="s">
        <v>345</v>
      </c>
      <c r="D68" s="3" t="s">
        <v>344</v>
      </c>
      <c r="E68" s="3" t="s">
        <v>291</v>
      </c>
    </row>
    <row r="69" spans="1:5" x14ac:dyDescent="0.25">
      <c r="A69" s="3">
        <f t="shared" si="1"/>
        <v>68</v>
      </c>
      <c r="B69" s="3" t="s">
        <v>41</v>
      </c>
      <c r="C69" s="13" t="s">
        <v>346</v>
      </c>
      <c r="D69" s="21"/>
      <c r="E69" s="21"/>
    </row>
    <row r="70" spans="1:5" x14ac:dyDescent="0.25">
      <c r="A70" s="3">
        <f t="shared" si="1"/>
        <v>69</v>
      </c>
      <c r="B70" s="3" t="s">
        <v>41</v>
      </c>
      <c r="C70" s="16" t="s">
        <v>347</v>
      </c>
      <c r="D70" s="3" t="s">
        <v>272</v>
      </c>
      <c r="E70" s="21"/>
    </row>
    <row r="71" spans="1:5" x14ac:dyDescent="0.25">
      <c r="A71" s="3">
        <f t="shared" si="1"/>
        <v>70</v>
      </c>
      <c r="B71" s="3" t="s">
        <v>41</v>
      </c>
      <c r="C71" s="13" t="s">
        <v>348</v>
      </c>
      <c r="D71" s="21"/>
      <c r="E71" s="21"/>
    </row>
    <row r="72" spans="1:5" x14ac:dyDescent="0.25">
      <c r="A72" s="3">
        <f t="shared" si="1"/>
        <v>71</v>
      </c>
      <c r="B72" s="3" t="s">
        <v>41</v>
      </c>
      <c r="C72" s="13" t="s">
        <v>349</v>
      </c>
      <c r="D72" s="21"/>
      <c r="E72" s="21"/>
    </row>
    <row r="73" spans="1:5" x14ac:dyDescent="0.25">
      <c r="A73" s="3">
        <f t="shared" si="1"/>
        <v>72</v>
      </c>
      <c r="B73" s="3" t="s">
        <v>41</v>
      </c>
      <c r="C73" s="13" t="s">
        <v>350</v>
      </c>
      <c r="D73" s="21"/>
      <c r="E73" s="21"/>
    </row>
    <row r="74" spans="1:5" x14ac:dyDescent="0.25">
      <c r="A74" s="3">
        <f t="shared" si="1"/>
        <v>73</v>
      </c>
      <c r="B74" s="3" t="s">
        <v>41</v>
      </c>
      <c r="C74" s="16" t="s">
        <v>351</v>
      </c>
      <c r="D74" s="3" t="s">
        <v>272</v>
      </c>
      <c r="E74" s="3" t="s">
        <v>291</v>
      </c>
    </row>
    <row r="75" spans="1:5" x14ac:dyDescent="0.25">
      <c r="A75" s="3">
        <f t="shared" si="1"/>
        <v>74</v>
      </c>
      <c r="B75" s="3" t="s">
        <v>41</v>
      </c>
      <c r="C75" s="16" t="s">
        <v>352</v>
      </c>
      <c r="D75" s="21"/>
      <c r="E75" s="21"/>
    </row>
    <row r="76" spans="1:5" x14ac:dyDescent="0.25">
      <c r="A76" s="3">
        <f t="shared" si="1"/>
        <v>75</v>
      </c>
      <c r="B76" s="3" t="s">
        <v>41</v>
      </c>
      <c r="C76" s="13" t="s">
        <v>353</v>
      </c>
      <c r="D76" s="21"/>
      <c r="E76" s="21"/>
    </row>
    <row r="77" spans="1:5" x14ac:dyDescent="0.25">
      <c r="A77" s="3">
        <f t="shared" si="1"/>
        <v>76</v>
      </c>
      <c r="B77" s="3" t="s">
        <v>41</v>
      </c>
      <c r="C77" s="13" t="s">
        <v>354</v>
      </c>
      <c r="D77" s="21"/>
      <c r="E77" s="21"/>
    </row>
    <row r="78" spans="1:5" x14ac:dyDescent="0.25">
      <c r="A78" s="3">
        <f t="shared" si="1"/>
        <v>77</v>
      </c>
      <c r="B78" s="3" t="s">
        <v>41</v>
      </c>
      <c r="C78" s="16" t="s">
        <v>355</v>
      </c>
      <c r="D78" s="3" t="s">
        <v>290</v>
      </c>
      <c r="E78" s="3" t="s">
        <v>229</v>
      </c>
    </row>
    <row r="79" spans="1:5" x14ac:dyDescent="0.25">
      <c r="A79" s="3">
        <f t="shared" si="1"/>
        <v>78</v>
      </c>
      <c r="B79" s="3" t="s">
        <v>41</v>
      </c>
      <c r="C79" s="13" t="s">
        <v>356</v>
      </c>
      <c r="D79" s="21"/>
      <c r="E79" s="21"/>
    </row>
    <row r="80" spans="1:5" x14ac:dyDescent="0.25">
      <c r="A80" s="3">
        <f t="shared" si="1"/>
        <v>79</v>
      </c>
      <c r="B80" s="3" t="s">
        <v>41</v>
      </c>
      <c r="C80" s="16" t="s">
        <v>357</v>
      </c>
      <c r="D80" s="3" t="s">
        <v>272</v>
      </c>
      <c r="E80" s="3" t="s">
        <v>229</v>
      </c>
    </row>
    <row r="81" spans="1:5" x14ac:dyDescent="0.25">
      <c r="A81" s="3">
        <f t="shared" si="1"/>
        <v>80</v>
      </c>
      <c r="B81" s="3" t="s">
        <v>41</v>
      </c>
      <c r="C81" s="13" t="s">
        <v>358</v>
      </c>
      <c r="D81" s="3" t="s">
        <v>272</v>
      </c>
      <c r="E81" s="3" t="s">
        <v>229</v>
      </c>
    </row>
    <row r="82" spans="1:5" x14ac:dyDescent="0.25">
      <c r="A82" s="3">
        <f t="shared" si="1"/>
        <v>81</v>
      </c>
      <c r="B82" s="3" t="s">
        <v>41</v>
      </c>
      <c r="C82" s="13" t="s">
        <v>359</v>
      </c>
      <c r="D82" s="3" t="s">
        <v>263</v>
      </c>
      <c r="E82" s="3" t="s">
        <v>229</v>
      </c>
    </row>
    <row r="83" spans="1:5" x14ac:dyDescent="0.25">
      <c r="A83" s="3">
        <f t="shared" si="1"/>
        <v>82</v>
      </c>
      <c r="B83" s="3" t="s">
        <v>41</v>
      </c>
      <c r="C83" s="13" t="s">
        <v>360</v>
      </c>
      <c r="D83" s="3" t="s">
        <v>290</v>
      </c>
      <c r="E83" s="3" t="s">
        <v>229</v>
      </c>
    </row>
    <row r="84" spans="1:5" x14ac:dyDescent="0.25">
      <c r="A84" s="3">
        <f t="shared" si="1"/>
        <v>83</v>
      </c>
      <c r="B84" s="3" t="s">
        <v>41</v>
      </c>
      <c r="C84" s="13" t="s">
        <v>361</v>
      </c>
      <c r="D84" s="3" t="s">
        <v>272</v>
      </c>
      <c r="E84" s="3" t="s">
        <v>229</v>
      </c>
    </row>
    <row r="85" spans="1:5" x14ac:dyDescent="0.25">
      <c r="A85" s="3">
        <f t="shared" si="1"/>
        <v>84</v>
      </c>
      <c r="B85" s="3" t="s">
        <v>41</v>
      </c>
      <c r="C85" s="13" t="s">
        <v>44</v>
      </c>
      <c r="D85" s="21"/>
      <c r="E85" s="21"/>
    </row>
    <row r="86" spans="1:5" x14ac:dyDescent="0.25">
      <c r="A86" s="3">
        <f t="shared" si="1"/>
        <v>85</v>
      </c>
      <c r="B86" s="3" t="s">
        <v>41</v>
      </c>
      <c r="C86" s="13" t="s">
        <v>362</v>
      </c>
      <c r="D86" s="21"/>
      <c r="E86" s="21"/>
    </row>
    <row r="87" spans="1:5" x14ac:dyDescent="0.25">
      <c r="A87" s="3">
        <f t="shared" si="1"/>
        <v>86</v>
      </c>
      <c r="B87" s="3" t="s">
        <v>41</v>
      </c>
      <c r="C87" s="13" t="s">
        <v>363</v>
      </c>
      <c r="D87" s="3" t="s">
        <v>263</v>
      </c>
      <c r="E87" s="3" t="s">
        <v>229</v>
      </c>
    </row>
    <row r="88" spans="1:5" x14ac:dyDescent="0.25">
      <c r="A88" s="3">
        <f t="shared" si="1"/>
        <v>87</v>
      </c>
      <c r="B88" s="3" t="s">
        <v>41</v>
      </c>
      <c r="C88" s="13" t="s">
        <v>364</v>
      </c>
      <c r="D88" s="21"/>
      <c r="E88" s="21"/>
    </row>
    <row r="89" spans="1:5" x14ac:dyDescent="0.25">
      <c r="A89" s="3">
        <f t="shared" si="1"/>
        <v>88</v>
      </c>
      <c r="B89" s="3" t="s">
        <v>41</v>
      </c>
      <c r="C89" s="13" t="s">
        <v>365</v>
      </c>
      <c r="D89" s="21"/>
      <c r="E89" s="21"/>
    </row>
    <row r="90" spans="1:5" x14ac:dyDescent="0.25">
      <c r="A90" s="3">
        <f t="shared" si="1"/>
        <v>89</v>
      </c>
      <c r="B90" s="3" t="s">
        <v>41</v>
      </c>
      <c r="C90" s="13" t="s">
        <v>42</v>
      </c>
      <c r="D90" s="3" t="s">
        <v>344</v>
      </c>
      <c r="E90" s="3" t="s">
        <v>366</v>
      </c>
    </row>
  </sheetData>
  <dataValidations count="1">
    <dataValidation type="list" allowBlank="1" showInputMessage="1" showErrorMessage="1" sqref="B2:B90" xr:uid="{00000000-0002-0000-0800-000000000000}">
      <formula1>"Fertilizer, Pesticide"</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3"/>
  <sheetViews>
    <sheetView workbookViewId="0">
      <selection sqref="A1:C1"/>
    </sheetView>
  </sheetViews>
  <sheetFormatPr defaultRowHeight="15" x14ac:dyDescent="0.25"/>
  <cols>
    <col min="1" max="1" width="17" customWidth="1"/>
    <col min="2" max="2" width="34.28515625" customWidth="1"/>
    <col min="3" max="3" width="33" customWidth="1"/>
    <col min="4" max="4" width="28.85546875" customWidth="1"/>
    <col min="5" max="5" width="26.28515625" customWidth="1"/>
  </cols>
  <sheetData>
    <row r="1" spans="1:4" ht="15.75" x14ac:dyDescent="0.25">
      <c r="A1" s="202" t="s">
        <v>367</v>
      </c>
      <c r="B1" s="202"/>
      <c r="C1" s="202"/>
    </row>
    <row r="2" spans="1:4" ht="42" customHeight="1" x14ac:dyDescent="0.25">
      <c r="A2" s="70" t="s">
        <v>368</v>
      </c>
      <c r="B2" s="70" t="s">
        <v>369</v>
      </c>
      <c r="C2" s="70" t="s">
        <v>370</v>
      </c>
    </row>
    <row r="3" spans="1:4" ht="69" customHeight="1" x14ac:dyDescent="0.25">
      <c r="A3" s="10" t="s">
        <v>371</v>
      </c>
      <c r="B3" s="64" t="s">
        <v>372</v>
      </c>
      <c r="C3" s="64" t="s">
        <v>373</v>
      </c>
    </row>
    <row r="4" spans="1:4" ht="51" x14ac:dyDescent="0.25">
      <c r="A4" s="10" t="s">
        <v>374</v>
      </c>
      <c r="B4" s="9" t="s">
        <v>375</v>
      </c>
      <c r="C4" s="9" t="s">
        <v>376</v>
      </c>
    </row>
    <row r="5" spans="1:4" ht="38.25" x14ac:dyDescent="0.25">
      <c r="A5" s="30" t="s">
        <v>377</v>
      </c>
      <c r="B5" s="9" t="s">
        <v>378</v>
      </c>
      <c r="C5" s="9" t="s">
        <v>379</v>
      </c>
    </row>
    <row r="8" spans="1:4" ht="15.75" x14ac:dyDescent="0.25">
      <c r="A8" s="203" t="s">
        <v>380</v>
      </c>
      <c r="B8" s="203"/>
      <c r="C8" s="203"/>
      <c r="D8" s="203"/>
    </row>
    <row r="9" spans="1:4" x14ac:dyDescent="0.25">
      <c r="A9" s="69" t="s">
        <v>381</v>
      </c>
      <c r="B9" s="69" t="s">
        <v>382</v>
      </c>
      <c r="C9" s="69" t="s">
        <v>383</v>
      </c>
      <c r="D9" s="69" t="s">
        <v>384</v>
      </c>
    </row>
    <row r="10" spans="1:4" x14ac:dyDescent="0.25">
      <c r="A10" s="68" t="s">
        <v>385</v>
      </c>
      <c r="B10" s="65" t="s">
        <v>386</v>
      </c>
      <c r="C10" s="65"/>
      <c r="D10" s="66"/>
    </row>
    <row r="11" spans="1:4" x14ac:dyDescent="0.25">
      <c r="A11" s="68" t="s">
        <v>387</v>
      </c>
      <c r="B11" s="65" t="s">
        <v>388</v>
      </c>
      <c r="C11" s="65" t="s">
        <v>389</v>
      </c>
      <c r="D11" s="65" t="s">
        <v>390</v>
      </c>
    </row>
    <row r="12" spans="1:4" ht="25.5" x14ac:dyDescent="0.25">
      <c r="A12" s="68" t="s">
        <v>391</v>
      </c>
      <c r="B12" s="67" t="s">
        <v>392</v>
      </c>
      <c r="C12" s="67"/>
      <c r="D12" s="65" t="s">
        <v>393</v>
      </c>
    </row>
    <row r="13" spans="1:4" x14ac:dyDescent="0.25">
      <c r="A13" s="68" t="s">
        <v>394</v>
      </c>
      <c r="B13" s="65" t="s">
        <v>395</v>
      </c>
      <c r="C13" s="65"/>
      <c r="D13" s="65" t="s">
        <v>393</v>
      </c>
    </row>
  </sheetData>
  <mergeCells count="2">
    <mergeCell ref="A1:C1"/>
    <mergeCell ref="A8:D8"/>
  </mergeCells>
  <hyperlinks>
    <hyperlink ref="B12" r:id="rId1" display="mailto:umesh.soni15@gmail.com" xr:uid="{00000000-0004-0000-0900-000000000000}"/>
  </hyperlinks>
  <pageMargins left="0.7" right="0.7" top="0.75" bottom="0.75" header="0.3" footer="0.3"/>
  <pageSetup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workbookViewId="0">
      <selection activeCell="B11" sqref="B11"/>
    </sheetView>
  </sheetViews>
  <sheetFormatPr defaultRowHeight="15" x14ac:dyDescent="0.25"/>
  <cols>
    <col min="1" max="1" width="25.28515625" customWidth="1"/>
    <col min="2" max="2" width="21" customWidth="1"/>
    <col min="3" max="3" width="26.5703125" customWidth="1"/>
    <col min="4" max="4" width="26.28515625" customWidth="1"/>
    <col min="5" max="5" width="30.140625" customWidth="1"/>
    <col min="6" max="6" width="30.7109375" customWidth="1"/>
  </cols>
  <sheetData>
    <row r="1" spans="1:6" ht="25.5" x14ac:dyDescent="0.25">
      <c r="A1" s="71" t="s">
        <v>396</v>
      </c>
      <c r="B1" s="71" t="s">
        <v>397</v>
      </c>
      <c r="C1" s="71" t="s">
        <v>398</v>
      </c>
      <c r="D1" s="71" t="s">
        <v>399</v>
      </c>
      <c r="E1" s="71" t="s">
        <v>400</v>
      </c>
      <c r="F1" s="71" t="s">
        <v>401</v>
      </c>
    </row>
    <row r="2" spans="1:6" ht="35.25" customHeight="1" x14ac:dyDescent="0.25">
      <c r="A2" s="204" t="s">
        <v>402</v>
      </c>
      <c r="B2" s="72" t="s">
        <v>403</v>
      </c>
      <c r="C2" s="207" t="s">
        <v>404</v>
      </c>
      <c r="D2" s="207" t="s">
        <v>405</v>
      </c>
      <c r="E2" s="207" t="s">
        <v>406</v>
      </c>
      <c r="F2" s="207" t="s">
        <v>407</v>
      </c>
    </row>
    <row r="3" spans="1:6" ht="51" customHeight="1" x14ac:dyDescent="0.25">
      <c r="A3" s="205"/>
      <c r="B3" s="73" t="s">
        <v>408</v>
      </c>
      <c r="C3" s="208"/>
      <c r="D3" s="208"/>
      <c r="E3" s="208"/>
      <c r="F3" s="208"/>
    </row>
    <row r="4" spans="1:6" ht="88.5" customHeight="1" x14ac:dyDescent="0.25">
      <c r="A4" s="206"/>
      <c r="B4" s="72" t="s">
        <v>409</v>
      </c>
      <c r="C4" s="209"/>
      <c r="D4" s="209"/>
      <c r="E4" s="209"/>
      <c r="F4" s="209"/>
    </row>
  </sheetData>
  <mergeCells count="5">
    <mergeCell ref="A2:A4"/>
    <mergeCell ref="C2:C4"/>
    <mergeCell ref="D2:D4"/>
    <mergeCell ref="E2:E4"/>
    <mergeCell ref="F2:F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J91"/>
  <sheetViews>
    <sheetView workbookViewId="0">
      <selection activeCell="F17" sqref="F17"/>
    </sheetView>
  </sheetViews>
  <sheetFormatPr defaultRowHeight="15" x14ac:dyDescent="0.25"/>
  <cols>
    <col min="2" max="2" width="22.5703125" customWidth="1"/>
    <col min="3" max="3" width="25" customWidth="1"/>
    <col min="4" max="4" width="20" customWidth="1"/>
    <col min="5" max="5" width="21.5703125" customWidth="1"/>
    <col min="6" max="6" width="26.85546875" customWidth="1"/>
    <col min="7" max="7" width="22.28515625" customWidth="1"/>
    <col min="8" max="8" width="25.28515625" customWidth="1"/>
    <col min="9" max="9" width="26.140625" customWidth="1"/>
  </cols>
  <sheetData>
    <row r="2" spans="2:10" x14ac:dyDescent="0.25">
      <c r="B2" s="85" t="s">
        <v>31</v>
      </c>
      <c r="C2" s="85" t="s">
        <v>411</v>
      </c>
      <c r="D2" s="85" t="s">
        <v>37</v>
      </c>
      <c r="E2" s="85" t="s">
        <v>414</v>
      </c>
      <c r="F2" s="85" t="s">
        <v>416</v>
      </c>
      <c r="G2" s="85" t="s">
        <v>417</v>
      </c>
      <c r="H2" s="85" t="s">
        <v>41</v>
      </c>
      <c r="I2" s="85" t="s">
        <v>258</v>
      </c>
      <c r="J2" s="84"/>
    </row>
    <row r="3" spans="2:10" x14ac:dyDescent="0.25">
      <c r="B3" s="86" t="s">
        <v>33</v>
      </c>
      <c r="C3" s="87" t="s">
        <v>423</v>
      </c>
      <c r="D3" s="86" t="s">
        <v>39</v>
      </c>
      <c r="E3" s="86" t="s">
        <v>117</v>
      </c>
      <c r="F3" s="86" t="s">
        <v>223</v>
      </c>
      <c r="G3" s="87" t="s">
        <v>428</v>
      </c>
      <c r="H3" s="88" t="s">
        <v>306</v>
      </c>
      <c r="I3" s="86" t="s">
        <v>259</v>
      </c>
    </row>
    <row r="4" spans="2:10" x14ac:dyDescent="0.25">
      <c r="B4" s="88" t="s">
        <v>83</v>
      </c>
      <c r="C4" s="87" t="s">
        <v>424</v>
      </c>
      <c r="D4" s="86" t="s">
        <v>81</v>
      </c>
      <c r="E4" s="86" t="s">
        <v>119</v>
      </c>
      <c r="F4" s="86" t="s">
        <v>220</v>
      </c>
      <c r="G4" s="87" t="s">
        <v>429</v>
      </c>
      <c r="H4" s="86" t="s">
        <v>307</v>
      </c>
      <c r="I4" s="86" t="s">
        <v>262</v>
      </c>
    </row>
    <row r="5" spans="2:10" x14ac:dyDescent="0.25">
      <c r="B5" s="86" t="s">
        <v>84</v>
      </c>
      <c r="C5" s="87" t="s">
        <v>425</v>
      </c>
      <c r="D5" s="89" t="s">
        <v>422</v>
      </c>
      <c r="E5" s="86" t="s">
        <v>120</v>
      </c>
      <c r="F5" s="86" t="s">
        <v>221</v>
      </c>
      <c r="G5" s="87" t="s">
        <v>430</v>
      </c>
      <c r="H5" s="86" t="s">
        <v>308</v>
      </c>
      <c r="I5" s="86" t="s">
        <v>264</v>
      </c>
    </row>
    <row r="6" spans="2:10" x14ac:dyDescent="0.25">
      <c r="B6" s="86" t="s">
        <v>85</v>
      </c>
      <c r="C6" s="87" t="s">
        <v>426</v>
      </c>
      <c r="D6" s="89" t="s">
        <v>38</v>
      </c>
      <c r="E6" s="88" t="s">
        <v>121</v>
      </c>
      <c r="F6" s="86" t="s">
        <v>222</v>
      </c>
      <c r="G6" s="87" t="s">
        <v>431</v>
      </c>
      <c r="H6" s="86" t="s">
        <v>310</v>
      </c>
      <c r="I6" s="86" t="s">
        <v>266</v>
      </c>
    </row>
    <row r="7" spans="2:10" x14ac:dyDescent="0.25">
      <c r="B7" s="86" t="s">
        <v>86</v>
      </c>
      <c r="C7" s="1"/>
      <c r="D7" s="89"/>
      <c r="E7" s="86" t="s">
        <v>122</v>
      </c>
      <c r="F7" s="86" t="s">
        <v>224</v>
      </c>
      <c r="G7" s="87" t="s">
        <v>432</v>
      </c>
      <c r="H7" s="86" t="s">
        <v>311</v>
      </c>
      <c r="I7" s="86" t="s">
        <v>268</v>
      </c>
    </row>
    <row r="8" spans="2:10" x14ac:dyDescent="0.25">
      <c r="B8" s="86" t="s">
        <v>87</v>
      </c>
      <c r="C8" s="89"/>
      <c r="D8" s="89"/>
      <c r="E8" s="86" t="s">
        <v>123</v>
      </c>
      <c r="F8" s="86" t="s">
        <v>225</v>
      </c>
      <c r="G8" s="87" t="s">
        <v>433</v>
      </c>
      <c r="H8" s="86" t="s">
        <v>312</v>
      </c>
      <c r="I8" s="86" t="s">
        <v>269</v>
      </c>
    </row>
    <row r="9" spans="2:10" ht="25.5" x14ac:dyDescent="0.25">
      <c r="B9" s="86" t="s">
        <v>88</v>
      </c>
      <c r="C9" s="89"/>
      <c r="D9" s="89"/>
      <c r="E9" s="86" t="s">
        <v>124</v>
      </c>
      <c r="F9" s="86" t="s">
        <v>226</v>
      </c>
      <c r="G9" s="87" t="s">
        <v>434</v>
      </c>
      <c r="H9" s="86" t="s">
        <v>313</v>
      </c>
      <c r="I9" s="86" t="s">
        <v>271</v>
      </c>
    </row>
    <row r="10" spans="2:10" x14ac:dyDescent="0.25">
      <c r="B10" s="86" t="s">
        <v>89</v>
      </c>
      <c r="C10" s="89"/>
      <c r="D10" s="89"/>
      <c r="E10" s="86" t="s">
        <v>125</v>
      </c>
      <c r="F10" s="89"/>
      <c r="G10" s="87" t="s">
        <v>435</v>
      </c>
      <c r="H10" s="86" t="s">
        <v>314</v>
      </c>
      <c r="I10" s="86" t="s">
        <v>273</v>
      </c>
    </row>
    <row r="11" spans="2:10" x14ac:dyDescent="0.25">
      <c r="B11" s="86" t="s">
        <v>90</v>
      </c>
      <c r="C11" s="89"/>
      <c r="D11" s="89"/>
      <c r="E11" s="86" t="s">
        <v>126</v>
      </c>
      <c r="F11" s="89"/>
      <c r="G11" s="87" t="s">
        <v>431</v>
      </c>
      <c r="H11" s="86" t="s">
        <v>315</v>
      </c>
      <c r="I11" s="86" t="s">
        <v>275</v>
      </c>
    </row>
    <row r="12" spans="2:10" x14ac:dyDescent="0.25">
      <c r="B12" s="86" t="s">
        <v>91</v>
      </c>
      <c r="C12" s="89"/>
      <c r="D12" s="89"/>
      <c r="E12" s="86" t="s">
        <v>127</v>
      </c>
      <c r="F12" s="89"/>
      <c r="G12" s="87" t="s">
        <v>427</v>
      </c>
      <c r="H12" s="86" t="s">
        <v>316</v>
      </c>
      <c r="I12" s="86" t="s">
        <v>276</v>
      </c>
    </row>
    <row r="13" spans="2:10" x14ac:dyDescent="0.25">
      <c r="B13" s="86" t="s">
        <v>92</v>
      </c>
      <c r="C13" s="89"/>
      <c r="D13" s="89"/>
      <c r="E13" s="86" t="s">
        <v>128</v>
      </c>
      <c r="F13" s="89"/>
      <c r="G13" s="89"/>
      <c r="H13" s="86" t="s">
        <v>318</v>
      </c>
      <c r="I13" s="86" t="s">
        <v>277</v>
      </c>
    </row>
    <row r="14" spans="2:10" x14ac:dyDescent="0.25">
      <c r="B14" s="86" t="s">
        <v>93</v>
      </c>
      <c r="C14" s="89"/>
      <c r="D14" s="89"/>
      <c r="E14" s="86" t="s">
        <v>129</v>
      </c>
      <c r="F14" s="89"/>
      <c r="G14" s="89"/>
      <c r="H14" s="86" t="s">
        <v>320</v>
      </c>
      <c r="I14" s="86" t="s">
        <v>278</v>
      </c>
    </row>
    <row r="15" spans="2:10" x14ac:dyDescent="0.25">
      <c r="B15" s="86" t="s">
        <v>94</v>
      </c>
      <c r="C15" s="89"/>
      <c r="D15" s="89"/>
      <c r="E15" s="86" t="s">
        <v>130</v>
      </c>
      <c r="F15" s="89"/>
      <c r="G15" s="89"/>
      <c r="H15" s="86" t="s">
        <v>321</v>
      </c>
      <c r="I15" s="86" t="s">
        <v>279</v>
      </c>
    </row>
    <row r="16" spans="2:10" x14ac:dyDescent="0.25">
      <c r="B16" s="86" t="s">
        <v>95</v>
      </c>
      <c r="C16" s="89"/>
      <c r="D16" s="89"/>
      <c r="E16" s="86" t="s">
        <v>132</v>
      </c>
      <c r="F16" s="89"/>
      <c r="G16" s="89"/>
      <c r="H16" s="86" t="s">
        <v>323</v>
      </c>
      <c r="I16" s="86" t="s">
        <v>281</v>
      </c>
    </row>
    <row r="17" spans="2:9" x14ac:dyDescent="0.25">
      <c r="B17" s="86" t="s">
        <v>96</v>
      </c>
      <c r="C17" s="89"/>
      <c r="D17" s="89"/>
      <c r="E17" s="86" t="s">
        <v>135</v>
      </c>
      <c r="F17" s="89"/>
      <c r="G17" s="89"/>
      <c r="H17" s="86" t="s">
        <v>325</v>
      </c>
      <c r="I17" s="86" t="s">
        <v>282</v>
      </c>
    </row>
    <row r="18" spans="2:9" x14ac:dyDescent="0.25">
      <c r="B18" s="86" t="s">
        <v>97</v>
      </c>
      <c r="C18" s="89"/>
      <c r="D18" s="89"/>
      <c r="E18" s="86" t="s">
        <v>136</v>
      </c>
      <c r="F18" s="89"/>
      <c r="G18" s="89"/>
      <c r="H18" s="86" t="s">
        <v>326</v>
      </c>
      <c r="I18" s="86" t="s">
        <v>283</v>
      </c>
    </row>
    <row r="19" spans="2:9" x14ac:dyDescent="0.25">
      <c r="B19" s="86" t="s">
        <v>98</v>
      </c>
      <c r="C19" s="89"/>
      <c r="D19" s="89"/>
      <c r="E19" s="86" t="s">
        <v>137</v>
      </c>
      <c r="F19" s="89"/>
      <c r="G19" s="89"/>
      <c r="H19" s="86" t="s">
        <v>327</v>
      </c>
      <c r="I19" s="86" t="s">
        <v>284</v>
      </c>
    </row>
    <row r="20" spans="2:9" x14ac:dyDescent="0.25">
      <c r="B20" s="86" t="s">
        <v>99</v>
      </c>
      <c r="C20" s="89"/>
      <c r="D20" s="89"/>
      <c r="E20" s="86" t="s">
        <v>138</v>
      </c>
      <c r="F20" s="89"/>
      <c r="G20" s="89"/>
      <c r="H20" s="86" t="s">
        <v>328</v>
      </c>
      <c r="I20" s="86" t="s">
        <v>285</v>
      </c>
    </row>
    <row r="21" spans="2:9" x14ac:dyDescent="0.25">
      <c r="B21" s="86" t="s">
        <v>100</v>
      </c>
      <c r="C21" s="89"/>
      <c r="D21" s="89"/>
      <c r="E21" s="86" t="s">
        <v>139</v>
      </c>
      <c r="F21" s="89"/>
      <c r="G21" s="89"/>
      <c r="H21" s="86" t="s">
        <v>329</v>
      </c>
      <c r="I21" s="86" t="s">
        <v>287</v>
      </c>
    </row>
    <row r="22" spans="2:9" x14ac:dyDescent="0.25">
      <c r="B22" s="86" t="s">
        <v>101</v>
      </c>
      <c r="C22" s="89"/>
      <c r="D22" s="89"/>
      <c r="E22" s="86" t="s">
        <v>140</v>
      </c>
      <c r="F22" s="89"/>
      <c r="G22" s="89"/>
      <c r="H22" s="86" t="s">
        <v>330</v>
      </c>
      <c r="I22" s="86" t="s">
        <v>288</v>
      </c>
    </row>
    <row r="23" spans="2:9" x14ac:dyDescent="0.25">
      <c r="B23" s="86" t="s">
        <v>102</v>
      </c>
      <c r="C23" s="89"/>
      <c r="D23" s="89"/>
      <c r="E23" s="86" t="s">
        <v>141</v>
      </c>
      <c r="F23" s="89"/>
      <c r="G23" s="89"/>
      <c r="H23" s="86" t="s">
        <v>332</v>
      </c>
      <c r="I23" s="86" t="s">
        <v>289</v>
      </c>
    </row>
    <row r="24" spans="2:9" x14ac:dyDescent="0.25">
      <c r="B24" s="86" t="s">
        <v>103</v>
      </c>
      <c r="C24" s="89"/>
      <c r="D24" s="89"/>
      <c r="E24" s="86" t="s">
        <v>142</v>
      </c>
      <c r="F24" s="89"/>
      <c r="G24" s="89"/>
      <c r="H24" s="86" t="s">
        <v>333</v>
      </c>
      <c r="I24" s="86" t="s">
        <v>292</v>
      </c>
    </row>
    <row r="25" spans="2:9" x14ac:dyDescent="0.25">
      <c r="B25" s="86" t="s">
        <v>104</v>
      </c>
      <c r="C25" s="89"/>
      <c r="D25" s="89"/>
      <c r="E25" s="86" t="s">
        <v>143</v>
      </c>
      <c r="F25" s="89"/>
      <c r="G25" s="89"/>
      <c r="H25" s="86" t="s">
        <v>334</v>
      </c>
      <c r="I25" s="86" t="s">
        <v>293</v>
      </c>
    </row>
    <row r="26" spans="2:9" x14ac:dyDescent="0.25">
      <c r="B26" s="86" t="s">
        <v>105</v>
      </c>
      <c r="C26" s="89"/>
      <c r="D26" s="89"/>
      <c r="E26" s="86" t="s">
        <v>144</v>
      </c>
      <c r="F26" s="89"/>
      <c r="G26" s="89"/>
      <c r="H26" s="86" t="s">
        <v>335</v>
      </c>
      <c r="I26" s="86" t="s">
        <v>295</v>
      </c>
    </row>
    <row r="27" spans="2:9" x14ac:dyDescent="0.25">
      <c r="B27" s="86" t="s">
        <v>106</v>
      </c>
      <c r="C27" s="89"/>
      <c r="D27" s="89"/>
      <c r="E27" s="88" t="s">
        <v>146</v>
      </c>
      <c r="F27" s="89"/>
      <c r="G27" s="89"/>
      <c r="H27" s="86" t="s">
        <v>336</v>
      </c>
      <c r="I27" s="86" t="s">
        <v>296</v>
      </c>
    </row>
    <row r="28" spans="2:9" x14ac:dyDescent="0.25">
      <c r="B28" s="86" t="s">
        <v>107</v>
      </c>
      <c r="C28" s="89"/>
      <c r="D28" s="89"/>
      <c r="E28" s="86" t="s">
        <v>147</v>
      </c>
      <c r="F28" s="89"/>
      <c r="G28" s="89"/>
      <c r="H28" s="86" t="s">
        <v>337</v>
      </c>
      <c r="I28" s="86" t="s">
        <v>297</v>
      </c>
    </row>
    <row r="29" spans="2:9" x14ac:dyDescent="0.25">
      <c r="B29" s="86" t="s">
        <v>109</v>
      </c>
      <c r="C29" s="89"/>
      <c r="D29" s="89"/>
      <c r="E29" s="86" t="s">
        <v>148</v>
      </c>
      <c r="F29" s="89"/>
      <c r="G29" s="89"/>
      <c r="H29" s="88" t="s">
        <v>338</v>
      </c>
      <c r="I29" s="86" t="s">
        <v>298</v>
      </c>
    </row>
    <row r="30" spans="2:9" x14ac:dyDescent="0.25">
      <c r="B30" s="86" t="s">
        <v>50</v>
      </c>
      <c r="C30" s="89"/>
      <c r="D30" s="89"/>
      <c r="E30" s="86" t="s">
        <v>149</v>
      </c>
      <c r="F30" s="89"/>
      <c r="G30" s="89"/>
      <c r="H30" s="88" t="s">
        <v>339</v>
      </c>
      <c r="I30" s="86" t="s">
        <v>299</v>
      </c>
    </row>
    <row r="31" spans="2:9" x14ac:dyDescent="0.25">
      <c r="B31" s="86" t="s">
        <v>110</v>
      </c>
      <c r="C31" s="89"/>
      <c r="D31" s="89"/>
      <c r="E31" s="86" t="s">
        <v>150</v>
      </c>
      <c r="F31" s="89"/>
      <c r="G31" s="89"/>
      <c r="H31" s="86" t="s">
        <v>340</v>
      </c>
      <c r="I31" s="86" t="s">
        <v>300</v>
      </c>
    </row>
    <row r="32" spans="2:9" x14ac:dyDescent="0.25">
      <c r="B32" s="86" t="s">
        <v>111</v>
      </c>
      <c r="C32" s="89"/>
      <c r="D32" s="89"/>
      <c r="E32" s="86" t="s">
        <v>151</v>
      </c>
      <c r="F32" s="89"/>
      <c r="G32" s="89"/>
      <c r="H32" s="86" t="s">
        <v>341</v>
      </c>
      <c r="I32" s="86" t="s">
        <v>301</v>
      </c>
    </row>
    <row r="33" spans="2:9" x14ac:dyDescent="0.25">
      <c r="B33" s="86" t="s">
        <v>112</v>
      </c>
      <c r="C33" s="89"/>
      <c r="D33" s="89"/>
      <c r="E33" s="86" t="s">
        <v>152</v>
      </c>
      <c r="F33" s="89"/>
      <c r="G33" s="89"/>
      <c r="H33" s="86" t="s">
        <v>342</v>
      </c>
      <c r="I33" s="86" t="s">
        <v>302</v>
      </c>
    </row>
    <row r="34" spans="2:9" x14ac:dyDescent="0.25">
      <c r="B34" s="86" t="s">
        <v>113</v>
      </c>
      <c r="C34" s="89"/>
      <c r="D34" s="89"/>
      <c r="E34" s="86" t="s">
        <v>154</v>
      </c>
      <c r="F34" s="89"/>
      <c r="G34" s="89"/>
      <c r="H34" s="86" t="s">
        <v>343</v>
      </c>
      <c r="I34" s="86" t="s">
        <v>303</v>
      </c>
    </row>
    <row r="35" spans="2:9" x14ac:dyDescent="0.25">
      <c r="B35" s="86" t="s">
        <v>114</v>
      </c>
      <c r="C35" s="89"/>
      <c r="D35" s="89"/>
      <c r="E35" s="86" t="s">
        <v>156</v>
      </c>
      <c r="F35" s="89"/>
      <c r="G35" s="89"/>
      <c r="H35" s="86" t="s">
        <v>345</v>
      </c>
      <c r="I35" s="86" t="s">
        <v>304</v>
      </c>
    </row>
    <row r="36" spans="2:9" x14ac:dyDescent="0.25">
      <c r="B36" s="86" t="s">
        <v>115</v>
      </c>
      <c r="C36" s="89"/>
      <c r="D36" s="89"/>
      <c r="E36" s="88" t="s">
        <v>157</v>
      </c>
      <c r="F36" s="89"/>
      <c r="G36" s="89"/>
      <c r="H36" s="86" t="s">
        <v>346</v>
      </c>
      <c r="I36" s="86" t="s">
        <v>305</v>
      </c>
    </row>
    <row r="37" spans="2:9" x14ac:dyDescent="0.25">
      <c r="B37" s="87" t="s">
        <v>419</v>
      </c>
      <c r="C37" s="89"/>
      <c r="D37" s="89"/>
      <c r="E37" s="86" t="s">
        <v>158</v>
      </c>
      <c r="F37" s="89"/>
      <c r="G37" s="89"/>
      <c r="H37" s="88" t="s">
        <v>347</v>
      </c>
      <c r="I37" s="89"/>
    </row>
    <row r="38" spans="2:9" x14ac:dyDescent="0.25">
      <c r="B38" s="86" t="s">
        <v>439</v>
      </c>
      <c r="C38" s="89"/>
      <c r="D38" s="89"/>
      <c r="E38" s="86" t="s">
        <v>159</v>
      </c>
      <c r="F38" s="89"/>
      <c r="G38" s="89"/>
      <c r="H38" s="86" t="s">
        <v>348</v>
      </c>
      <c r="I38" s="89"/>
    </row>
    <row r="39" spans="2:9" x14ac:dyDescent="0.25">
      <c r="B39" s="89"/>
      <c r="C39" s="89"/>
      <c r="D39" s="89"/>
      <c r="E39" s="86" t="s">
        <v>160</v>
      </c>
      <c r="F39" s="89"/>
      <c r="G39" s="89"/>
      <c r="H39" s="86" t="s">
        <v>349</v>
      </c>
      <c r="I39" s="89"/>
    </row>
    <row r="40" spans="2:9" x14ac:dyDescent="0.25">
      <c r="B40" s="89"/>
      <c r="C40" s="89"/>
      <c r="D40" s="89"/>
      <c r="E40" s="86" t="s">
        <v>161</v>
      </c>
      <c r="F40" s="89"/>
      <c r="G40" s="89"/>
      <c r="H40" s="86" t="s">
        <v>350</v>
      </c>
      <c r="I40" s="89"/>
    </row>
    <row r="41" spans="2:9" x14ac:dyDescent="0.25">
      <c r="B41" s="89"/>
      <c r="C41" s="89"/>
      <c r="D41" s="89"/>
      <c r="E41" s="86" t="s">
        <v>162</v>
      </c>
      <c r="F41" s="89"/>
      <c r="G41" s="89"/>
      <c r="H41" s="88" t="s">
        <v>351</v>
      </c>
      <c r="I41" s="89"/>
    </row>
    <row r="42" spans="2:9" x14ac:dyDescent="0.25">
      <c r="B42" s="89"/>
      <c r="C42" s="89"/>
      <c r="D42" s="89"/>
      <c r="E42" s="86" t="s">
        <v>163</v>
      </c>
      <c r="F42" s="89"/>
      <c r="G42" s="89"/>
      <c r="H42" s="88" t="s">
        <v>352</v>
      </c>
      <c r="I42" s="89"/>
    </row>
    <row r="43" spans="2:9" x14ac:dyDescent="0.25">
      <c r="B43" s="89"/>
      <c r="C43" s="89"/>
      <c r="D43" s="89"/>
      <c r="E43" s="86" t="s">
        <v>164</v>
      </c>
      <c r="F43" s="89"/>
      <c r="G43" s="89"/>
      <c r="H43" s="86" t="s">
        <v>353</v>
      </c>
      <c r="I43" s="89"/>
    </row>
    <row r="44" spans="2:9" x14ac:dyDescent="0.25">
      <c r="B44" s="89"/>
      <c r="C44" s="89"/>
      <c r="D44" s="89"/>
      <c r="E44" s="86" t="s">
        <v>165</v>
      </c>
      <c r="F44" s="89"/>
      <c r="G44" s="89"/>
      <c r="H44" s="86" t="s">
        <v>354</v>
      </c>
      <c r="I44" s="89"/>
    </row>
    <row r="45" spans="2:9" x14ac:dyDescent="0.25">
      <c r="B45" s="89"/>
      <c r="C45" s="89"/>
      <c r="D45" s="89"/>
      <c r="E45" s="86" t="s">
        <v>166</v>
      </c>
      <c r="F45" s="89"/>
      <c r="G45" s="89"/>
      <c r="H45" s="88" t="s">
        <v>355</v>
      </c>
      <c r="I45" s="89"/>
    </row>
    <row r="46" spans="2:9" x14ac:dyDescent="0.25">
      <c r="B46" s="89"/>
      <c r="C46" s="89"/>
      <c r="D46" s="89"/>
      <c r="E46" s="86" t="s">
        <v>167</v>
      </c>
      <c r="F46" s="89"/>
      <c r="G46" s="89"/>
      <c r="H46" s="86" t="s">
        <v>356</v>
      </c>
      <c r="I46" s="89"/>
    </row>
    <row r="47" spans="2:9" x14ac:dyDescent="0.25">
      <c r="B47" s="89"/>
      <c r="C47" s="89"/>
      <c r="D47" s="89"/>
      <c r="E47" s="86" t="s">
        <v>168</v>
      </c>
      <c r="F47" s="89"/>
      <c r="G47" s="89"/>
      <c r="H47" s="88" t="s">
        <v>357</v>
      </c>
      <c r="I47" s="89"/>
    </row>
    <row r="48" spans="2:9" x14ac:dyDescent="0.25">
      <c r="B48" s="89"/>
      <c r="C48" s="89"/>
      <c r="D48" s="89"/>
      <c r="E48" s="86" t="s">
        <v>170</v>
      </c>
      <c r="F48" s="89"/>
      <c r="G48" s="89"/>
      <c r="H48" s="86" t="s">
        <v>358</v>
      </c>
      <c r="I48" s="89"/>
    </row>
    <row r="49" spans="2:9" x14ac:dyDescent="0.25">
      <c r="B49" s="89"/>
      <c r="C49" s="89"/>
      <c r="D49" s="89"/>
      <c r="E49" s="86" t="s">
        <v>171</v>
      </c>
      <c r="F49" s="89"/>
      <c r="G49" s="89"/>
      <c r="H49" s="86" t="s">
        <v>359</v>
      </c>
      <c r="I49" s="89"/>
    </row>
    <row r="50" spans="2:9" x14ac:dyDescent="0.25">
      <c r="B50" s="89"/>
      <c r="C50" s="89"/>
      <c r="D50" s="89"/>
      <c r="E50" s="88" t="s">
        <v>172</v>
      </c>
      <c r="F50" s="89"/>
      <c r="G50" s="89"/>
      <c r="H50" s="86" t="s">
        <v>360</v>
      </c>
      <c r="I50" s="89"/>
    </row>
    <row r="51" spans="2:9" x14ac:dyDescent="0.25">
      <c r="B51" s="89"/>
      <c r="C51" s="89"/>
      <c r="D51" s="89"/>
      <c r="E51" s="86" t="s">
        <v>173</v>
      </c>
      <c r="F51" s="89"/>
      <c r="G51" s="89"/>
      <c r="H51" s="86" t="s">
        <v>361</v>
      </c>
      <c r="I51" s="89"/>
    </row>
    <row r="52" spans="2:9" x14ac:dyDescent="0.25">
      <c r="B52" s="89"/>
      <c r="C52" s="89"/>
      <c r="D52" s="89"/>
      <c r="E52" s="86" t="s">
        <v>174</v>
      </c>
      <c r="F52" s="89"/>
      <c r="G52" s="89"/>
      <c r="H52" s="86" t="s">
        <v>44</v>
      </c>
      <c r="I52" s="89"/>
    </row>
    <row r="53" spans="2:9" x14ac:dyDescent="0.25">
      <c r="B53" s="89"/>
      <c r="C53" s="89"/>
      <c r="D53" s="89"/>
      <c r="E53" s="86" t="s">
        <v>176</v>
      </c>
      <c r="F53" s="89"/>
      <c r="G53" s="89"/>
      <c r="H53" s="86" t="s">
        <v>362</v>
      </c>
      <c r="I53" s="89"/>
    </row>
    <row r="54" spans="2:9" ht="25.5" x14ac:dyDescent="0.25">
      <c r="B54" s="89"/>
      <c r="C54" s="89"/>
      <c r="D54" s="89"/>
      <c r="E54" s="86" t="s">
        <v>177</v>
      </c>
      <c r="F54" s="89"/>
      <c r="G54" s="89"/>
      <c r="H54" s="86" t="s">
        <v>363</v>
      </c>
      <c r="I54" s="89"/>
    </row>
    <row r="55" spans="2:9" ht="25.5" x14ac:dyDescent="0.25">
      <c r="B55" s="89"/>
      <c r="C55" s="89"/>
      <c r="D55" s="89"/>
      <c r="E55" s="86" t="s">
        <v>178</v>
      </c>
      <c r="F55" s="89"/>
      <c r="G55" s="89"/>
      <c r="H55" s="86" t="s">
        <v>364</v>
      </c>
      <c r="I55" s="89"/>
    </row>
    <row r="56" spans="2:9" ht="25.5" x14ac:dyDescent="0.25">
      <c r="B56" s="89"/>
      <c r="C56" s="89"/>
      <c r="D56" s="89"/>
      <c r="E56" s="86" t="s">
        <v>179</v>
      </c>
      <c r="F56" s="89"/>
      <c r="G56" s="89"/>
      <c r="H56" s="86" t="s">
        <v>365</v>
      </c>
      <c r="I56" s="89"/>
    </row>
    <row r="57" spans="2:9" x14ac:dyDescent="0.25">
      <c r="B57" s="89"/>
      <c r="C57" s="89"/>
      <c r="D57" s="89"/>
      <c r="E57" s="86" t="s">
        <v>180</v>
      </c>
      <c r="F57" s="89"/>
      <c r="G57" s="89"/>
      <c r="H57" s="86" t="s">
        <v>42</v>
      </c>
      <c r="I57" s="89"/>
    </row>
    <row r="58" spans="2:9" ht="25.5" x14ac:dyDescent="0.25">
      <c r="B58" s="89"/>
      <c r="C58" s="89"/>
      <c r="D58" s="89"/>
      <c r="E58" s="86" t="s">
        <v>181</v>
      </c>
      <c r="F58" s="89"/>
      <c r="G58" s="89"/>
      <c r="H58" s="89"/>
      <c r="I58" s="89"/>
    </row>
    <row r="59" spans="2:9" ht="25.5" x14ac:dyDescent="0.25">
      <c r="B59" s="89"/>
      <c r="C59" s="89"/>
      <c r="D59" s="89"/>
      <c r="E59" s="86" t="s">
        <v>182</v>
      </c>
      <c r="F59" s="89"/>
      <c r="G59" s="89"/>
      <c r="H59" s="89"/>
      <c r="I59" s="89"/>
    </row>
    <row r="60" spans="2:9" x14ac:dyDescent="0.25">
      <c r="B60" s="89"/>
      <c r="C60" s="89"/>
      <c r="D60" s="89"/>
      <c r="E60" s="86" t="s">
        <v>183</v>
      </c>
      <c r="F60" s="89"/>
      <c r="G60" s="89"/>
      <c r="H60" s="89"/>
      <c r="I60" s="89"/>
    </row>
    <row r="61" spans="2:9" x14ac:dyDescent="0.25">
      <c r="B61" s="89"/>
      <c r="C61" s="89"/>
      <c r="D61" s="89"/>
      <c r="E61" s="86" t="s">
        <v>184</v>
      </c>
      <c r="F61" s="89"/>
      <c r="G61" s="89"/>
      <c r="H61" s="89"/>
      <c r="I61" s="89"/>
    </row>
    <row r="62" spans="2:9" x14ac:dyDescent="0.25">
      <c r="B62" s="89"/>
      <c r="C62" s="89"/>
      <c r="D62" s="89"/>
      <c r="E62" s="86" t="s">
        <v>186</v>
      </c>
      <c r="F62" s="89"/>
      <c r="G62" s="89"/>
      <c r="H62" s="89"/>
      <c r="I62" s="89"/>
    </row>
    <row r="63" spans="2:9" x14ac:dyDescent="0.25">
      <c r="B63" s="89"/>
      <c r="C63" s="89"/>
      <c r="D63" s="89"/>
      <c r="E63" s="86" t="s">
        <v>187</v>
      </c>
      <c r="F63" s="89"/>
      <c r="G63" s="89"/>
      <c r="H63" s="89"/>
      <c r="I63" s="89"/>
    </row>
    <row r="64" spans="2:9" x14ac:dyDescent="0.25">
      <c r="B64" s="89"/>
      <c r="C64" s="89"/>
      <c r="D64" s="89"/>
      <c r="E64" s="86" t="s">
        <v>188</v>
      </c>
      <c r="F64" s="89"/>
      <c r="G64" s="89"/>
      <c r="H64" s="89"/>
      <c r="I64" s="89"/>
    </row>
    <row r="65" spans="2:9" x14ac:dyDescent="0.25">
      <c r="B65" s="89"/>
      <c r="C65" s="89"/>
      <c r="D65" s="89"/>
      <c r="E65" s="88" t="s">
        <v>189</v>
      </c>
      <c r="F65" s="89"/>
      <c r="G65" s="89"/>
      <c r="H65" s="89"/>
      <c r="I65" s="89"/>
    </row>
    <row r="66" spans="2:9" x14ac:dyDescent="0.25">
      <c r="B66" s="89"/>
      <c r="C66" s="89"/>
      <c r="D66" s="89"/>
      <c r="E66" s="86" t="s">
        <v>191</v>
      </c>
      <c r="F66" s="89"/>
      <c r="G66" s="89"/>
      <c r="H66" s="89"/>
      <c r="I66" s="89"/>
    </row>
    <row r="67" spans="2:9" x14ac:dyDescent="0.25">
      <c r="B67" s="89"/>
      <c r="C67" s="89"/>
      <c r="D67" s="89"/>
      <c r="E67" s="86" t="s">
        <v>192</v>
      </c>
      <c r="F67" s="89"/>
      <c r="G67" s="89"/>
      <c r="H67" s="89"/>
      <c r="I67" s="89"/>
    </row>
    <row r="68" spans="2:9" x14ac:dyDescent="0.25">
      <c r="B68" s="89"/>
      <c r="C68" s="89"/>
      <c r="D68" s="89"/>
      <c r="E68" s="86" t="s">
        <v>193</v>
      </c>
      <c r="F68" s="89"/>
      <c r="G68" s="89"/>
      <c r="H68" s="89"/>
      <c r="I68" s="89"/>
    </row>
    <row r="69" spans="2:9" x14ac:dyDescent="0.25">
      <c r="B69" s="89"/>
      <c r="C69" s="89"/>
      <c r="D69" s="89"/>
      <c r="E69" s="86" t="s">
        <v>194</v>
      </c>
      <c r="F69" s="89"/>
      <c r="G69" s="89"/>
      <c r="H69" s="89"/>
      <c r="I69" s="89"/>
    </row>
    <row r="70" spans="2:9" x14ac:dyDescent="0.25">
      <c r="B70" s="89"/>
      <c r="C70" s="89"/>
      <c r="D70" s="89"/>
      <c r="E70" s="86" t="s">
        <v>195</v>
      </c>
      <c r="F70" s="89"/>
      <c r="G70" s="89"/>
      <c r="H70" s="89"/>
      <c r="I70" s="89"/>
    </row>
    <row r="71" spans="2:9" x14ac:dyDescent="0.25">
      <c r="B71" s="89"/>
      <c r="C71" s="89"/>
      <c r="D71" s="89"/>
      <c r="E71" s="86" t="s">
        <v>196</v>
      </c>
      <c r="F71" s="89"/>
      <c r="G71" s="89"/>
      <c r="H71" s="89"/>
      <c r="I71" s="89"/>
    </row>
    <row r="72" spans="2:9" x14ac:dyDescent="0.25">
      <c r="B72" s="89"/>
      <c r="C72" s="89"/>
      <c r="D72" s="89"/>
      <c r="E72" s="86" t="s">
        <v>198</v>
      </c>
      <c r="F72" s="89"/>
      <c r="G72" s="89"/>
      <c r="H72" s="89"/>
      <c r="I72" s="89"/>
    </row>
    <row r="73" spans="2:9" x14ac:dyDescent="0.25">
      <c r="B73" s="89"/>
      <c r="C73" s="89"/>
      <c r="D73" s="89"/>
      <c r="E73" s="86" t="s">
        <v>200</v>
      </c>
      <c r="F73" s="89"/>
      <c r="G73" s="89"/>
      <c r="H73" s="89"/>
      <c r="I73" s="89"/>
    </row>
    <row r="74" spans="2:9" x14ac:dyDescent="0.25">
      <c r="B74" s="89"/>
      <c r="C74" s="89"/>
      <c r="D74" s="89"/>
      <c r="E74" s="86" t="s">
        <v>201</v>
      </c>
      <c r="F74" s="89"/>
      <c r="G74" s="89"/>
      <c r="H74" s="89"/>
      <c r="I74" s="89"/>
    </row>
    <row r="75" spans="2:9" x14ac:dyDescent="0.25">
      <c r="B75" s="89"/>
      <c r="C75" s="89"/>
      <c r="D75" s="89"/>
      <c r="E75" s="86" t="s">
        <v>202</v>
      </c>
      <c r="F75" s="89"/>
      <c r="G75" s="89"/>
      <c r="H75" s="89"/>
      <c r="I75" s="89"/>
    </row>
    <row r="76" spans="2:9" x14ac:dyDescent="0.25">
      <c r="B76" s="89"/>
      <c r="C76" s="89"/>
      <c r="D76" s="89"/>
      <c r="E76" s="86" t="s">
        <v>203</v>
      </c>
      <c r="F76" s="89"/>
      <c r="G76" s="89"/>
      <c r="H76" s="89"/>
      <c r="I76" s="89"/>
    </row>
    <row r="77" spans="2:9" x14ac:dyDescent="0.25">
      <c r="B77" s="89"/>
      <c r="C77" s="89"/>
      <c r="D77" s="89"/>
      <c r="E77" s="86" t="s">
        <v>204</v>
      </c>
      <c r="F77" s="89"/>
      <c r="G77" s="89"/>
      <c r="H77" s="89"/>
      <c r="I77" s="89"/>
    </row>
    <row r="78" spans="2:9" x14ac:dyDescent="0.25">
      <c r="B78" s="89"/>
      <c r="C78" s="89"/>
      <c r="D78" s="89"/>
      <c r="E78" s="86" t="s">
        <v>206</v>
      </c>
      <c r="F78" s="89"/>
      <c r="G78" s="89"/>
      <c r="H78" s="89"/>
      <c r="I78" s="89"/>
    </row>
    <row r="79" spans="2:9" x14ac:dyDescent="0.25">
      <c r="B79" s="89"/>
      <c r="C79" s="89"/>
      <c r="D79" s="89"/>
      <c r="E79" s="86" t="s">
        <v>208</v>
      </c>
      <c r="F79" s="89"/>
      <c r="G79" s="89"/>
      <c r="H79" s="89"/>
      <c r="I79" s="89"/>
    </row>
    <row r="80" spans="2:9" x14ac:dyDescent="0.25">
      <c r="B80" s="89"/>
      <c r="C80" s="89"/>
      <c r="D80" s="89"/>
      <c r="E80" s="86" t="s">
        <v>209</v>
      </c>
      <c r="F80" s="89"/>
      <c r="G80" s="89"/>
      <c r="H80" s="89"/>
      <c r="I80" s="89"/>
    </row>
    <row r="81" spans="2:9" x14ac:dyDescent="0.25">
      <c r="B81" s="89"/>
      <c r="C81" s="89"/>
      <c r="D81" s="89"/>
      <c r="E81" s="86" t="s">
        <v>210</v>
      </c>
      <c r="F81" s="89"/>
      <c r="G81" s="89"/>
      <c r="H81" s="89"/>
      <c r="I81" s="89"/>
    </row>
    <row r="82" spans="2:9" x14ac:dyDescent="0.25">
      <c r="B82" s="89"/>
      <c r="C82" s="89"/>
      <c r="D82" s="89"/>
      <c r="E82" s="86" t="s">
        <v>211</v>
      </c>
      <c r="F82" s="89"/>
      <c r="G82" s="89"/>
      <c r="H82" s="89"/>
      <c r="I82" s="89"/>
    </row>
    <row r="83" spans="2:9" x14ac:dyDescent="0.25">
      <c r="B83" s="89"/>
      <c r="C83" s="89"/>
      <c r="D83" s="89"/>
      <c r="E83" s="86" t="s">
        <v>213</v>
      </c>
      <c r="F83" s="89"/>
      <c r="G83" s="89"/>
      <c r="H83" s="89"/>
      <c r="I83" s="89"/>
    </row>
    <row r="84" spans="2:9" x14ac:dyDescent="0.25">
      <c r="B84" s="89"/>
      <c r="C84" s="89"/>
      <c r="D84" s="89"/>
      <c r="E84" s="86" t="s">
        <v>215</v>
      </c>
      <c r="F84" s="89"/>
      <c r="G84" s="89"/>
      <c r="H84" s="89"/>
      <c r="I84" s="89"/>
    </row>
    <row r="85" spans="2:9" x14ac:dyDescent="0.25">
      <c r="B85" s="89"/>
      <c r="C85" s="89"/>
      <c r="D85" s="89"/>
      <c r="E85" s="86" t="s">
        <v>216</v>
      </c>
      <c r="F85" s="89"/>
      <c r="G85" s="89"/>
      <c r="H85" s="89"/>
      <c r="I85" s="89"/>
    </row>
    <row r="86" spans="2:9" x14ac:dyDescent="0.25">
      <c r="B86" s="89"/>
      <c r="C86" s="89"/>
      <c r="D86" s="89"/>
      <c r="E86" s="86" t="s">
        <v>217</v>
      </c>
      <c r="F86" s="89"/>
      <c r="G86" s="89"/>
      <c r="H86" s="89"/>
      <c r="I86" s="89"/>
    </row>
    <row r="87" spans="2:9" x14ac:dyDescent="0.25">
      <c r="B87" s="89"/>
      <c r="C87" s="89"/>
      <c r="D87" s="89"/>
      <c r="E87" s="86" t="s">
        <v>218</v>
      </c>
      <c r="F87" s="89"/>
      <c r="G87" s="89"/>
      <c r="H87" s="89"/>
      <c r="I87" s="89"/>
    </row>
    <row r="88" spans="2:9" x14ac:dyDescent="0.25">
      <c r="B88" s="89"/>
      <c r="C88" s="89"/>
      <c r="D88" s="89"/>
      <c r="E88" s="86" t="s">
        <v>228</v>
      </c>
      <c r="F88" s="89"/>
      <c r="G88" s="89"/>
      <c r="H88" s="89"/>
      <c r="I88" s="89"/>
    </row>
    <row r="89" spans="2:9" x14ac:dyDescent="0.25">
      <c r="B89" s="89"/>
      <c r="C89" s="89"/>
      <c r="D89" s="89"/>
      <c r="E89" s="86" t="s">
        <v>231</v>
      </c>
      <c r="F89" s="89"/>
      <c r="G89" s="89"/>
      <c r="H89" s="89"/>
      <c r="I89" s="89"/>
    </row>
    <row r="90" spans="2:9" x14ac:dyDescent="0.25">
      <c r="B90" s="89"/>
      <c r="C90" s="89"/>
      <c r="D90" s="89"/>
      <c r="E90" s="86" t="s">
        <v>232</v>
      </c>
      <c r="F90" s="89"/>
      <c r="G90" s="89"/>
      <c r="H90" s="89"/>
      <c r="I90" s="89"/>
    </row>
    <row r="91" spans="2:9" x14ac:dyDescent="0.25">
      <c r="B91" s="90"/>
      <c r="C91" s="90"/>
      <c r="D91" s="90"/>
      <c r="E91" s="91" t="s">
        <v>43</v>
      </c>
      <c r="F91" s="90"/>
      <c r="G91" s="90"/>
      <c r="H91" s="90"/>
      <c r="I91" s="9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3DC56-1890-4074-89C6-4ED0A665A298}">
  <dimension ref="A1:BO86"/>
  <sheetViews>
    <sheetView showGridLines="0" tabSelected="1" topLeftCell="A31" zoomScale="89" zoomScaleNormal="89" workbookViewId="0">
      <selection activeCell="AD42" sqref="AD42"/>
    </sheetView>
  </sheetViews>
  <sheetFormatPr defaultRowHeight="15" x14ac:dyDescent="0.25"/>
  <cols>
    <col min="1" max="1" width="9.140625" customWidth="1"/>
    <col min="2" max="2" width="19.7109375" customWidth="1"/>
    <col min="3" max="3" width="19" customWidth="1"/>
    <col min="4" max="4" width="15.5703125" customWidth="1"/>
    <col min="5" max="5" width="14.5703125" customWidth="1"/>
    <col min="6" max="6" width="13.28515625" customWidth="1"/>
    <col min="7" max="7" width="8.7109375" customWidth="1"/>
    <col min="9" max="9" width="13.28515625" customWidth="1"/>
    <col min="10" max="10" width="12.28515625" customWidth="1"/>
    <col min="11" max="11" width="12.5703125" customWidth="1"/>
    <col min="12" max="12" width="19" customWidth="1"/>
    <col min="13" max="13" width="14.7109375" customWidth="1"/>
    <col min="14" max="14" width="15.85546875" customWidth="1"/>
    <col min="15" max="15" width="12.85546875" customWidth="1"/>
    <col min="16" max="16" width="8.85546875" customWidth="1"/>
    <col min="17" max="17" width="9.5703125" customWidth="1"/>
    <col min="18" max="18" width="13.85546875" customWidth="1"/>
    <col min="19" max="19" width="13.7109375" customWidth="1"/>
    <col min="20" max="20" width="13" customWidth="1"/>
    <col min="21" max="21" width="12.7109375" customWidth="1"/>
    <col min="22" max="22" width="12.5703125" customWidth="1"/>
    <col min="23" max="23" width="12.85546875" customWidth="1"/>
    <col min="24" max="24" width="11.7109375" customWidth="1"/>
    <col min="25" max="25" width="10.28515625" customWidth="1"/>
    <col min="26" max="26" width="13.140625" customWidth="1"/>
    <col min="27" max="27" width="11.5703125" customWidth="1"/>
    <col min="28" max="28" width="10.140625" customWidth="1"/>
    <col min="29" max="29" width="12.7109375" customWidth="1"/>
    <col min="30" max="30" width="11.85546875" customWidth="1"/>
    <col min="32" max="32" width="4.28515625" customWidth="1"/>
  </cols>
  <sheetData>
    <row r="1" spans="1:13" ht="25.5" hidden="1" x14ac:dyDescent="0.25">
      <c r="A1" s="104" t="s">
        <v>32</v>
      </c>
      <c r="B1" s="104" t="s">
        <v>50</v>
      </c>
      <c r="C1" s="104" t="s">
        <v>419</v>
      </c>
      <c r="D1" s="105" t="s">
        <v>117</v>
      </c>
      <c r="E1" s="105" t="s">
        <v>132</v>
      </c>
      <c r="F1" s="105" t="s">
        <v>145</v>
      </c>
      <c r="G1" s="105" t="s">
        <v>436</v>
      </c>
      <c r="H1" s="103" t="s">
        <v>452</v>
      </c>
      <c r="I1" s="105" t="s">
        <v>450</v>
      </c>
      <c r="J1" s="79" t="s">
        <v>185</v>
      </c>
      <c r="K1" s="106" t="s">
        <v>448</v>
      </c>
      <c r="L1" s="103" t="s">
        <v>41</v>
      </c>
      <c r="M1" s="103" t="s">
        <v>258</v>
      </c>
    </row>
    <row r="2" spans="1:13" ht="38.25" hidden="1" x14ac:dyDescent="0.25">
      <c r="A2" s="100" t="s">
        <v>83</v>
      </c>
      <c r="B2" s="101" t="s">
        <v>112</v>
      </c>
      <c r="C2" s="101" t="s">
        <v>449</v>
      </c>
      <c r="D2" s="101" t="s">
        <v>120</v>
      </c>
      <c r="E2" s="101" t="s">
        <v>137</v>
      </c>
      <c r="F2" s="100" t="s">
        <v>454</v>
      </c>
      <c r="G2" s="101" t="s">
        <v>156</v>
      </c>
      <c r="H2" s="100" t="s">
        <v>172</v>
      </c>
      <c r="I2" s="101" t="s">
        <v>178</v>
      </c>
      <c r="J2" s="101" t="s">
        <v>187</v>
      </c>
      <c r="K2" s="99" t="s">
        <v>448</v>
      </c>
      <c r="L2" s="100" t="s">
        <v>458</v>
      </c>
      <c r="M2" s="100" t="s">
        <v>458</v>
      </c>
    </row>
    <row r="3" spans="1:13" ht="38.25" hidden="1" x14ac:dyDescent="0.25">
      <c r="A3" s="101" t="s">
        <v>85</v>
      </c>
      <c r="B3" s="57" t="s">
        <v>451</v>
      </c>
      <c r="D3" s="100" t="s">
        <v>121</v>
      </c>
      <c r="E3" s="101" t="s">
        <v>139</v>
      </c>
      <c r="F3" s="101" t="s">
        <v>453</v>
      </c>
      <c r="G3" s="101" t="s">
        <v>159</v>
      </c>
      <c r="I3" s="101" t="s">
        <v>182</v>
      </c>
      <c r="J3" s="101" t="s">
        <v>188</v>
      </c>
      <c r="L3" s="101"/>
      <c r="M3" s="101"/>
    </row>
    <row r="4" spans="1:13" ht="38.25" hidden="1" x14ac:dyDescent="0.25">
      <c r="A4" s="101" t="s">
        <v>86</v>
      </c>
      <c r="B4" s="101" t="s">
        <v>114</v>
      </c>
      <c r="D4" s="101" t="s">
        <v>123</v>
      </c>
      <c r="E4" s="101" t="s">
        <v>455</v>
      </c>
      <c r="F4" s="101" t="s">
        <v>151</v>
      </c>
      <c r="G4" s="101" t="s">
        <v>160</v>
      </c>
      <c r="J4" s="100" t="s">
        <v>189</v>
      </c>
      <c r="L4" s="101"/>
      <c r="M4" s="101"/>
    </row>
    <row r="5" spans="1:13" ht="38.25" hidden="1" x14ac:dyDescent="0.25">
      <c r="A5" s="101" t="s">
        <v>87</v>
      </c>
      <c r="B5" s="101" t="s">
        <v>115</v>
      </c>
      <c r="D5" s="101" t="s">
        <v>124</v>
      </c>
      <c r="L5" s="101"/>
      <c r="M5" s="101"/>
    </row>
    <row r="6" spans="1:13" ht="38.25" hidden="1" x14ac:dyDescent="0.25">
      <c r="A6" s="101" t="s">
        <v>88</v>
      </c>
      <c r="D6" s="101" t="s">
        <v>127</v>
      </c>
      <c r="L6" s="101"/>
      <c r="M6" s="101"/>
    </row>
    <row r="7" spans="1:13" ht="25.5" hidden="1" x14ac:dyDescent="0.25">
      <c r="A7" s="101" t="s">
        <v>89</v>
      </c>
      <c r="L7" s="101"/>
      <c r="M7" s="101"/>
    </row>
    <row r="8" spans="1:13" ht="25.5" hidden="1" x14ac:dyDescent="0.25">
      <c r="A8" s="101" t="s">
        <v>92</v>
      </c>
      <c r="L8" s="101"/>
      <c r="M8" s="101"/>
    </row>
    <row r="9" spans="1:13" ht="25.5" hidden="1" x14ac:dyDescent="0.25">
      <c r="A9" s="101" t="s">
        <v>93</v>
      </c>
      <c r="L9" s="101"/>
      <c r="M9" s="101"/>
    </row>
    <row r="10" spans="1:13" ht="38.25" hidden="1" x14ac:dyDescent="0.25">
      <c r="A10" s="101" t="s">
        <v>94</v>
      </c>
    </row>
    <row r="11" spans="1:13" ht="38.25" hidden="1" x14ac:dyDescent="0.25">
      <c r="A11" s="101" t="s">
        <v>97</v>
      </c>
    </row>
    <row r="12" spans="1:13" ht="25.5" hidden="1" x14ac:dyDescent="0.25">
      <c r="A12" s="101" t="s">
        <v>99</v>
      </c>
    </row>
    <row r="13" spans="1:13" ht="38.25" hidden="1" x14ac:dyDescent="0.25">
      <c r="A13" s="101" t="s">
        <v>101</v>
      </c>
    </row>
    <row r="14" spans="1:13" ht="25.5" hidden="1" x14ac:dyDescent="0.25">
      <c r="A14" s="101" t="s">
        <v>102</v>
      </c>
    </row>
    <row r="15" spans="1:13" ht="25.5" hidden="1" x14ac:dyDescent="0.25">
      <c r="A15" s="101" t="s">
        <v>103</v>
      </c>
    </row>
    <row r="16" spans="1:13" ht="38.25" hidden="1" x14ac:dyDescent="0.25">
      <c r="A16" s="101" t="s">
        <v>105</v>
      </c>
    </row>
    <row r="17" spans="2:67" hidden="1" x14ac:dyDescent="0.25"/>
    <row r="18" spans="2:67" hidden="1" x14ac:dyDescent="0.25">
      <c r="I18" s="29" t="s">
        <v>457</v>
      </c>
      <c r="J18" s="29" t="s">
        <v>74</v>
      </c>
    </row>
    <row r="19" spans="2:67" hidden="1" x14ac:dyDescent="0.25">
      <c r="E19" s="107"/>
      <c r="H19" s="107"/>
      <c r="I19" s="105"/>
      <c r="J19" s="105"/>
      <c r="K19" s="81"/>
      <c r="L19" s="108"/>
      <c r="M19" s="85"/>
      <c r="N19" s="85"/>
    </row>
    <row r="20" spans="2:67" hidden="1" x14ac:dyDescent="0.25">
      <c r="B20" s="105" t="s">
        <v>31</v>
      </c>
      <c r="C20" s="39" t="s">
        <v>267</v>
      </c>
      <c r="D20" s="39" t="s">
        <v>41</v>
      </c>
      <c r="E20" s="39" t="s">
        <v>258</v>
      </c>
      <c r="I20" s="29"/>
      <c r="J20" s="29"/>
    </row>
    <row r="21" spans="2:67" hidden="1" x14ac:dyDescent="0.25">
      <c r="B21" s="57" t="s">
        <v>32</v>
      </c>
      <c r="C21" s="101" t="s">
        <v>117</v>
      </c>
      <c r="D21" s="100" t="s">
        <v>456</v>
      </c>
      <c r="E21" s="101" t="s">
        <v>269</v>
      </c>
    </row>
    <row r="22" spans="2:67" ht="25.5" hidden="1" x14ac:dyDescent="0.25">
      <c r="B22" s="57" t="s">
        <v>50</v>
      </c>
      <c r="C22" s="101" t="s">
        <v>132</v>
      </c>
      <c r="D22" s="101" t="s">
        <v>318</v>
      </c>
      <c r="E22" s="101" t="s">
        <v>271</v>
      </c>
    </row>
    <row r="23" spans="2:67" ht="25.5" hidden="1" x14ac:dyDescent="0.25">
      <c r="B23" s="57" t="s">
        <v>419</v>
      </c>
      <c r="C23" s="101" t="s">
        <v>145</v>
      </c>
      <c r="D23" s="101" t="s">
        <v>323</v>
      </c>
      <c r="E23" s="101" t="s">
        <v>275</v>
      </c>
    </row>
    <row r="24" spans="2:67" ht="25.5" hidden="1" x14ac:dyDescent="0.25">
      <c r="B24" s="29"/>
      <c r="C24" s="101" t="s">
        <v>436</v>
      </c>
      <c r="D24" s="101" t="s">
        <v>330</v>
      </c>
      <c r="E24" s="101" t="s">
        <v>276</v>
      </c>
    </row>
    <row r="25" spans="2:67" hidden="1" x14ac:dyDescent="0.25">
      <c r="B25" s="29"/>
      <c r="C25" s="102" t="s">
        <v>452</v>
      </c>
      <c r="D25" s="101" t="s">
        <v>332</v>
      </c>
      <c r="E25" s="101" t="s">
        <v>293</v>
      </c>
    </row>
    <row r="26" spans="2:67" hidden="1" x14ac:dyDescent="0.25">
      <c r="B26" s="29"/>
      <c r="C26" s="101" t="s">
        <v>450</v>
      </c>
      <c r="D26" s="101" t="s">
        <v>335</v>
      </c>
      <c r="E26" s="101" t="s">
        <v>300</v>
      </c>
      <c r="I26" t="s">
        <v>461</v>
      </c>
    </row>
    <row r="27" spans="2:67" hidden="1" x14ac:dyDescent="0.25">
      <c r="B27" s="29"/>
      <c r="C27" s="78" t="s">
        <v>185</v>
      </c>
      <c r="D27" s="101" t="s">
        <v>345</v>
      </c>
      <c r="E27" s="101" t="s">
        <v>301</v>
      </c>
    </row>
    <row r="28" spans="2:67" hidden="1" x14ac:dyDescent="0.25">
      <c r="B28" s="29"/>
      <c r="C28" s="99" t="s">
        <v>448</v>
      </c>
      <c r="D28" s="101" t="s">
        <v>42</v>
      </c>
      <c r="E28" s="11" t="s">
        <v>462</v>
      </c>
    </row>
    <row r="29" spans="2:67" ht="40.5" customHeight="1" x14ac:dyDescent="0.25">
      <c r="F29" s="197" t="s">
        <v>0</v>
      </c>
      <c r="G29" s="197"/>
      <c r="H29" s="197"/>
      <c r="I29" s="197"/>
      <c r="J29" s="197"/>
      <c r="L29" s="148" t="s">
        <v>520</v>
      </c>
      <c r="M29" s="149" t="s">
        <v>521</v>
      </c>
      <c r="N29" s="148" t="s">
        <v>533</v>
      </c>
    </row>
    <row r="30" spans="2:67" ht="25.5" customHeight="1" x14ac:dyDescent="0.3">
      <c r="B30" s="115">
        <f ca="1">+TODAY()</f>
        <v>45467</v>
      </c>
      <c r="C30" s="1"/>
      <c r="D30" s="1"/>
      <c r="E30" s="1"/>
      <c r="F30" s="198"/>
      <c r="G30" s="198"/>
      <c r="H30" s="198"/>
      <c r="I30" s="198"/>
      <c r="K30" s="52"/>
      <c r="L30" s="150">
        <f ca="1">SUM(Table5[Potential loss in next 30-60 days])</f>
        <v>0</v>
      </c>
      <c r="M30" s="150">
        <f ca="1">SUM(Table5[Loss incurred due to expiry])</f>
        <v>9346.5</v>
      </c>
      <c r="N30" s="151">
        <f>SUM(Table5[Left over product value (INR)])</f>
        <v>9346.5</v>
      </c>
      <c r="P30" s="2"/>
      <c r="Q30" s="2"/>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row>
    <row r="31" spans="2:67" x14ac:dyDescent="0.25">
      <c r="C31" s="121"/>
      <c r="D31" s="86"/>
      <c r="E31" s="3"/>
    </row>
    <row r="32" spans="2:67" x14ac:dyDescent="0.25">
      <c r="C32" s="121"/>
      <c r="D32" s="86"/>
      <c r="E32" s="3"/>
    </row>
    <row r="33" spans="1:67" ht="42" customHeight="1" x14ac:dyDescent="0.25">
      <c r="C33" s="121"/>
      <c r="D33" s="86"/>
      <c r="E33" s="3"/>
    </row>
    <row r="34" spans="1:67" x14ac:dyDescent="0.25">
      <c r="C34" s="121"/>
      <c r="D34" s="86"/>
      <c r="E34" s="3"/>
    </row>
    <row r="35" spans="1:67" x14ac:dyDescent="0.25">
      <c r="C35" s="121"/>
      <c r="D35" s="86"/>
      <c r="E35" s="3"/>
    </row>
    <row r="36" spans="1:67" x14ac:dyDescent="0.25">
      <c r="C36" s="121"/>
      <c r="D36" s="86"/>
      <c r="E36" s="3"/>
    </row>
    <row r="37" spans="1:67" x14ac:dyDescent="0.25">
      <c r="C37" s="121"/>
      <c r="D37" s="86"/>
      <c r="E37" s="3"/>
    </row>
    <row r="38" spans="1:67" x14ac:dyDescent="0.25">
      <c r="C38" s="121"/>
      <c r="D38" s="86"/>
      <c r="E38" s="3"/>
    </row>
    <row r="39" spans="1:67" x14ac:dyDescent="0.25">
      <c r="C39" s="121"/>
      <c r="D39" s="86"/>
      <c r="E39" s="3"/>
    </row>
    <row r="40" spans="1:67" x14ac:dyDescent="0.25">
      <c r="C40" s="121"/>
      <c r="D40" s="86"/>
      <c r="E40" s="3"/>
    </row>
    <row r="41" spans="1:67" x14ac:dyDescent="0.25">
      <c r="C41" s="121"/>
      <c r="D41" s="86"/>
      <c r="E41" s="3"/>
    </row>
    <row r="42" spans="1:67" x14ac:dyDescent="0.25">
      <c r="C42" s="121"/>
      <c r="D42" s="86"/>
      <c r="E42" s="3"/>
    </row>
    <row r="44" spans="1:67" s="28" customFormat="1" ht="11.25" customHeight="1" x14ac:dyDescent="0.25">
      <c r="A44" s="110"/>
      <c r="B44" s="111"/>
      <c r="C44" s="112"/>
      <c r="D44" s="112"/>
      <c r="E44" s="112"/>
      <c r="F44" s="113"/>
      <c r="G44" s="113"/>
      <c r="H44" s="113"/>
      <c r="I44" s="113"/>
      <c r="J44" s="110"/>
      <c r="K44" s="110"/>
      <c r="L44" s="110"/>
      <c r="M44" s="110"/>
      <c r="N44" s="110"/>
      <c r="O44" s="110"/>
      <c r="P44" s="114"/>
      <c r="Q44" s="114"/>
      <c r="R44" s="110"/>
      <c r="S44" s="110"/>
      <c r="T44" s="110"/>
      <c r="U44" s="110"/>
      <c r="V44" s="110"/>
      <c r="W44" s="110"/>
      <c r="X44" s="110"/>
      <c r="Y44" s="110"/>
      <c r="Z44" s="110"/>
      <c r="AA44" s="110"/>
      <c r="AB44" s="110"/>
      <c r="AC44" s="110"/>
      <c r="AD44" s="110"/>
    </row>
    <row r="45" spans="1:67" s="8" customFormat="1" ht="53.25" customHeight="1" x14ac:dyDescent="0.25">
      <c r="A45" s="124" t="s">
        <v>4</v>
      </c>
      <c r="B45" s="125" t="s">
        <v>5</v>
      </c>
      <c r="C45" s="125" t="s">
        <v>6</v>
      </c>
      <c r="D45" s="125" t="s">
        <v>7</v>
      </c>
      <c r="E45" s="125" t="s">
        <v>437</v>
      </c>
      <c r="F45" s="125" t="s">
        <v>8</v>
      </c>
      <c r="G45" s="125" t="s">
        <v>9</v>
      </c>
      <c r="H45" s="125" t="s">
        <v>10</v>
      </c>
      <c r="I45" s="125" t="s">
        <v>11</v>
      </c>
      <c r="J45" s="125" t="s">
        <v>12</v>
      </c>
      <c r="K45" s="126" t="s">
        <v>14</v>
      </c>
      <c r="L45" s="125" t="s">
        <v>15</v>
      </c>
      <c r="M45" s="125" t="s">
        <v>16</v>
      </c>
      <c r="N45" s="125" t="s">
        <v>17</v>
      </c>
      <c r="O45" s="126" t="s">
        <v>18</v>
      </c>
      <c r="P45" s="125" t="s">
        <v>463</v>
      </c>
      <c r="Q45" s="125" t="s">
        <v>507</v>
      </c>
      <c r="R45" s="126" t="s">
        <v>25</v>
      </c>
      <c r="S45" s="126" t="s">
        <v>26</v>
      </c>
      <c r="T45" s="140" t="s">
        <v>509</v>
      </c>
      <c r="U45" s="140" t="s">
        <v>520</v>
      </c>
      <c r="V45" s="140" t="s">
        <v>521</v>
      </c>
      <c r="W45" s="140" t="s">
        <v>508</v>
      </c>
      <c r="X45" s="140" t="s">
        <v>532</v>
      </c>
      <c r="Y45" s="125" t="s">
        <v>29</v>
      </c>
      <c r="Z45" s="125" t="s">
        <v>30</v>
      </c>
      <c r="AA45" s="140" t="s">
        <v>535</v>
      </c>
      <c r="AB45" s="140" t="s">
        <v>537</v>
      </c>
      <c r="AC45" s="125" t="s">
        <v>530</v>
      </c>
      <c r="AD45" s="146" t="s">
        <v>531</v>
      </c>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row>
    <row r="46" spans="1:67" s="3" customFormat="1" ht="24.95" customHeight="1" x14ac:dyDescent="0.25">
      <c r="A46" s="122">
        <v>1</v>
      </c>
      <c r="B46" s="36" t="s">
        <v>464</v>
      </c>
      <c r="C46" s="36" t="s">
        <v>465</v>
      </c>
      <c r="D46" s="35" t="s">
        <v>460</v>
      </c>
      <c r="E46" s="35" t="str">
        <f>UPPER(MID(B46,1,2)) &amp; UPPER(MID(C46,1,3)) &amp; TEXT(M46,"DD.M.YY")</f>
        <v>ORSUN24.6.21</v>
      </c>
      <c r="F46" s="11" t="s">
        <v>459</v>
      </c>
      <c r="G46" s="57">
        <v>200</v>
      </c>
      <c r="H46" s="57" t="s">
        <v>499</v>
      </c>
      <c r="I46" s="36">
        <v>44377</v>
      </c>
      <c r="J46" s="36">
        <f>I46+365</f>
        <v>44742</v>
      </c>
      <c r="K46" s="11">
        <f t="shared" ref="K46:K66" si="0">J46-I46</f>
        <v>365</v>
      </c>
      <c r="L46" s="120" t="s">
        <v>501</v>
      </c>
      <c r="M46" s="120">
        <v>44371</v>
      </c>
      <c r="N46" s="37">
        <v>0</v>
      </c>
      <c r="O46" s="36">
        <f>M46+N46</f>
        <v>44371</v>
      </c>
      <c r="P46" s="57">
        <v>2.25</v>
      </c>
      <c r="Q46" s="57" t="s">
        <v>499</v>
      </c>
      <c r="R46" s="11">
        <f t="shared" ref="R46:R66" si="1">G46-P46</f>
        <v>197.75</v>
      </c>
      <c r="S46" s="11">
        <f t="shared" ref="S46:S66" ca="1" si="2">J46-$B$30</f>
        <v>-725</v>
      </c>
      <c r="T46" s="11" t="str">
        <f t="shared" ref="T46:T66" ca="1" si="3">IF(S46&lt;30,"&lt;30 ",IF(S46&lt;45,"31-45",IF(S46&lt;60,"46-60","&gt;60")))</f>
        <v xml:space="preserve">&lt;30 </v>
      </c>
      <c r="U46" s="11">
        <f t="shared" ref="U46:U66" ca="1" si="4">IF(AND(S46&gt;=30,S46&lt;=60),X46,0)</f>
        <v>0</v>
      </c>
      <c r="V46" s="141">
        <f t="shared" ref="V46:V66" ca="1" si="5">IF(S46&lt;0,X46,0)</f>
        <v>1977.5</v>
      </c>
      <c r="W46" s="143">
        <v>10</v>
      </c>
      <c r="X46" s="143">
        <f t="shared" ref="X46:X66" si="6">R46*W46</f>
        <v>1977.5</v>
      </c>
      <c r="Y46" s="57" t="s">
        <v>536</v>
      </c>
      <c r="Z46" s="38">
        <v>44724</v>
      </c>
      <c r="AA46" s="153">
        <f ca="1">Table5[[#This Row],[If yes, Returned date]]-$B$30</f>
        <v>-743</v>
      </c>
      <c r="AB46" s="11" t="str">
        <f ca="1">IF(AA46&lt;30,"&lt;30 ",IF(AA46&lt;45,"31-45",IF(AA46&lt;60,"46-60","&gt;60")))</f>
        <v xml:space="preserve">&lt;30 </v>
      </c>
      <c r="AC46" s="57" t="str">
        <f t="shared" ref="AC46:AC66" si="7">IF(R46=0,"Finished","Available")</f>
        <v>Available</v>
      </c>
      <c r="AD46" s="123" t="str">
        <f>IF(R46=0,"स्टॉक समाप्त हे","स्टॉक उपलब्ध हे")</f>
        <v>स्टॉक उपलब्ध हे</v>
      </c>
      <c r="AE46" s="2"/>
      <c r="AF46" s="2"/>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row>
    <row r="47" spans="1:67" s="6" customFormat="1" ht="24.95" customHeight="1" x14ac:dyDescent="0.25">
      <c r="A47" s="122">
        <f>A46+1</f>
        <v>2</v>
      </c>
      <c r="B47" s="36" t="s">
        <v>464</v>
      </c>
      <c r="C47" s="36" t="s">
        <v>466</v>
      </c>
      <c r="D47" s="35" t="s">
        <v>460</v>
      </c>
      <c r="E47" s="35" t="str">
        <f t="shared" ref="E47:E66" si="8">UPPER(MID(B47,1,2)) &amp; UPPER(MID(C47,1,3)) &amp; TEXT(M47,"DD.M.YY")</f>
        <v>ORSUN25.6.21</v>
      </c>
      <c r="F47" s="11" t="s">
        <v>459</v>
      </c>
      <c r="G47" s="57">
        <v>200</v>
      </c>
      <c r="H47" s="57" t="s">
        <v>499</v>
      </c>
      <c r="I47" s="36">
        <v>44377</v>
      </c>
      <c r="J47" s="36">
        <f t="shared" ref="J47:J49" si="9">I47+365</f>
        <v>44742</v>
      </c>
      <c r="K47" s="11">
        <f t="shared" si="0"/>
        <v>365</v>
      </c>
      <c r="L47" s="120" t="s">
        <v>501</v>
      </c>
      <c r="M47" s="120">
        <v>44372</v>
      </c>
      <c r="N47" s="37">
        <v>0</v>
      </c>
      <c r="O47" s="36">
        <f t="shared" ref="O47:O65" si="10">M47+N47</f>
        <v>44372</v>
      </c>
      <c r="P47" s="57">
        <v>69</v>
      </c>
      <c r="Q47" s="57" t="s">
        <v>499</v>
      </c>
      <c r="R47" s="11">
        <f t="shared" si="1"/>
        <v>131</v>
      </c>
      <c r="S47" s="11">
        <f t="shared" ca="1" si="2"/>
        <v>-725</v>
      </c>
      <c r="T47" s="11" t="str">
        <f t="shared" ca="1" si="3"/>
        <v xml:space="preserve">&lt;30 </v>
      </c>
      <c r="U47" s="11">
        <f t="shared" ca="1" si="4"/>
        <v>0</v>
      </c>
      <c r="V47" s="141">
        <f t="shared" ca="1" si="5"/>
        <v>1310</v>
      </c>
      <c r="W47" s="143">
        <v>10</v>
      </c>
      <c r="X47" s="143">
        <f t="shared" si="6"/>
        <v>1310</v>
      </c>
      <c r="Y47" s="57" t="s">
        <v>536</v>
      </c>
      <c r="Z47" s="38">
        <v>44816</v>
      </c>
      <c r="AA47" s="153">
        <f ca="1">Table5[[#This Row],[If yes, Returned date]]-$B$30</f>
        <v>-651</v>
      </c>
      <c r="AB47" s="57" t="str">
        <f t="shared" ref="AB47:AB66" ca="1" si="11">IF(AA47&lt;30,"&lt;30 ",IF(AA47&lt;45,"31-45",IF(AA47&lt;60,"46-60","&gt;60")))</f>
        <v xml:space="preserve">&lt;30 </v>
      </c>
      <c r="AC47" s="57" t="str">
        <f t="shared" si="7"/>
        <v>Available</v>
      </c>
      <c r="AD47" s="123" t="str">
        <f t="shared" ref="AD47:AD66" si="12">IF(R47=0,"स्टॉक समाप्त हे","स्टॉक उपलब्ध हे")</f>
        <v>स्टॉक उपलब्ध हे</v>
      </c>
      <c r="AE47" s="2"/>
      <c r="AF47" s="2"/>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row>
    <row r="48" spans="1:67" s="6" customFormat="1" ht="24.95" customHeight="1" x14ac:dyDescent="0.25">
      <c r="A48" s="122">
        <f t="shared" ref="A48:A66" si="13">A47+1</f>
        <v>3</v>
      </c>
      <c r="B48" s="36" t="s">
        <v>464</v>
      </c>
      <c r="C48" s="36" t="s">
        <v>467</v>
      </c>
      <c r="D48" s="35" t="s">
        <v>460</v>
      </c>
      <c r="E48" s="35" t="str">
        <f t="shared" si="8"/>
        <v>ORSUN26.6.21</v>
      </c>
      <c r="F48" s="11" t="s">
        <v>459</v>
      </c>
      <c r="G48" s="57">
        <v>12.5</v>
      </c>
      <c r="H48" s="57" t="s">
        <v>499</v>
      </c>
      <c r="I48" s="36">
        <v>44377</v>
      </c>
      <c r="J48" s="36">
        <f t="shared" si="9"/>
        <v>44742</v>
      </c>
      <c r="K48" s="11">
        <f t="shared" si="0"/>
        <v>365</v>
      </c>
      <c r="L48" s="120" t="s">
        <v>501</v>
      </c>
      <c r="M48" s="120">
        <v>44373</v>
      </c>
      <c r="N48" s="37">
        <v>0</v>
      </c>
      <c r="O48" s="36">
        <f t="shared" si="10"/>
        <v>44373</v>
      </c>
      <c r="P48" s="57">
        <v>0</v>
      </c>
      <c r="Q48" s="57" t="s">
        <v>499</v>
      </c>
      <c r="R48" s="11">
        <f t="shared" si="1"/>
        <v>12.5</v>
      </c>
      <c r="S48" s="11">
        <f t="shared" ca="1" si="2"/>
        <v>-725</v>
      </c>
      <c r="T48" s="11" t="str">
        <f t="shared" ca="1" si="3"/>
        <v xml:space="preserve">&lt;30 </v>
      </c>
      <c r="U48" s="11">
        <f t="shared" ca="1" si="4"/>
        <v>0</v>
      </c>
      <c r="V48" s="141">
        <f t="shared" ca="1" si="5"/>
        <v>125</v>
      </c>
      <c r="W48" s="143">
        <v>10</v>
      </c>
      <c r="X48" s="143">
        <f t="shared" si="6"/>
        <v>125</v>
      </c>
      <c r="Y48" s="57" t="s">
        <v>536</v>
      </c>
      <c r="Z48" s="38">
        <v>44754</v>
      </c>
      <c r="AA48" s="153">
        <f ca="1">Table5[[#This Row],[If yes, Returned date]]-$B$30</f>
        <v>-713</v>
      </c>
      <c r="AB48" s="57" t="str">
        <f t="shared" ca="1" si="11"/>
        <v xml:space="preserve">&lt;30 </v>
      </c>
      <c r="AC48" s="57" t="str">
        <f t="shared" si="7"/>
        <v>Available</v>
      </c>
      <c r="AD48" s="123" t="str">
        <f t="shared" si="12"/>
        <v>स्टॉक उपलब्ध हे</v>
      </c>
      <c r="AE48" s="2"/>
      <c r="AF48" s="2"/>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row>
    <row r="49" spans="1:67" s="2" customFormat="1" ht="24.95" customHeight="1" x14ac:dyDescent="0.25">
      <c r="A49" s="122">
        <f t="shared" si="13"/>
        <v>4</v>
      </c>
      <c r="B49" s="36" t="s">
        <v>464</v>
      </c>
      <c r="C49" s="36" t="s">
        <v>468</v>
      </c>
      <c r="D49" s="35" t="s">
        <v>460</v>
      </c>
      <c r="E49" s="35" t="str">
        <f t="shared" si="8"/>
        <v>ORSUN27.6.21</v>
      </c>
      <c r="F49" s="11" t="s">
        <v>459</v>
      </c>
      <c r="G49" s="57">
        <v>172.5</v>
      </c>
      <c r="H49" s="57" t="s">
        <v>499</v>
      </c>
      <c r="I49" s="36">
        <v>44233</v>
      </c>
      <c r="J49" s="36">
        <f t="shared" si="9"/>
        <v>44598</v>
      </c>
      <c r="K49" s="11">
        <f t="shared" si="0"/>
        <v>365</v>
      </c>
      <c r="L49" s="120" t="s">
        <v>501</v>
      </c>
      <c r="M49" s="120">
        <v>44374</v>
      </c>
      <c r="N49" s="37">
        <v>0</v>
      </c>
      <c r="O49" s="36">
        <f t="shared" si="10"/>
        <v>44374</v>
      </c>
      <c r="P49" s="57">
        <v>0</v>
      </c>
      <c r="Q49" s="57" t="s">
        <v>499</v>
      </c>
      <c r="R49" s="11">
        <f t="shared" si="1"/>
        <v>172.5</v>
      </c>
      <c r="S49" s="11">
        <f t="shared" ca="1" si="2"/>
        <v>-869</v>
      </c>
      <c r="T49" s="11" t="str">
        <f t="shared" ca="1" si="3"/>
        <v xml:space="preserve">&lt;30 </v>
      </c>
      <c r="U49" s="11">
        <f t="shared" ca="1" si="4"/>
        <v>0</v>
      </c>
      <c r="V49" s="141">
        <f t="shared" ca="1" si="5"/>
        <v>1725</v>
      </c>
      <c r="W49" s="143">
        <v>10</v>
      </c>
      <c r="X49" s="143">
        <f t="shared" si="6"/>
        <v>1725</v>
      </c>
      <c r="Y49" s="57" t="s">
        <v>536</v>
      </c>
      <c r="Z49" s="38">
        <v>44785</v>
      </c>
      <c r="AA49" s="153">
        <f ca="1">Table5[[#This Row],[If yes, Returned date]]-$B$30</f>
        <v>-682</v>
      </c>
      <c r="AB49" s="57" t="str">
        <f t="shared" ca="1" si="11"/>
        <v xml:space="preserve">&lt;30 </v>
      </c>
      <c r="AC49" s="57" t="str">
        <f t="shared" si="7"/>
        <v>Available</v>
      </c>
      <c r="AD49" s="123" t="str">
        <f t="shared" si="12"/>
        <v>स्टॉक उपलब्ध हे</v>
      </c>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row>
    <row r="50" spans="1:67" s="2" customFormat="1" ht="24.95" customHeight="1" x14ac:dyDescent="0.25">
      <c r="A50" s="122">
        <f t="shared" si="13"/>
        <v>5</v>
      </c>
      <c r="B50" s="36" t="s">
        <v>469</v>
      </c>
      <c r="C50" s="36" t="s">
        <v>470</v>
      </c>
      <c r="D50" s="35" t="s">
        <v>460</v>
      </c>
      <c r="E50" s="35" t="str">
        <f t="shared" si="8"/>
        <v>FUSAA20.2.22</v>
      </c>
      <c r="F50" s="11" t="s">
        <v>459</v>
      </c>
      <c r="G50" s="57">
        <v>1</v>
      </c>
      <c r="H50" s="57" t="s">
        <v>498</v>
      </c>
      <c r="I50" s="36">
        <v>43580</v>
      </c>
      <c r="J50" s="36">
        <v>44674</v>
      </c>
      <c r="K50" s="11">
        <f t="shared" si="0"/>
        <v>1094</v>
      </c>
      <c r="L50" s="120" t="s">
        <v>502</v>
      </c>
      <c r="M50" s="120">
        <v>44612</v>
      </c>
      <c r="N50" s="37">
        <v>0</v>
      </c>
      <c r="O50" s="36">
        <f t="shared" si="10"/>
        <v>44612</v>
      </c>
      <c r="P50" s="57">
        <v>1</v>
      </c>
      <c r="Q50" s="57" t="s">
        <v>498</v>
      </c>
      <c r="R50" s="11">
        <f t="shared" si="1"/>
        <v>0</v>
      </c>
      <c r="S50" s="11">
        <f t="shared" ca="1" si="2"/>
        <v>-793</v>
      </c>
      <c r="T50" s="11" t="str">
        <f t="shared" ca="1" si="3"/>
        <v xml:space="preserve">&lt;30 </v>
      </c>
      <c r="U50" s="11">
        <f t="shared" ca="1" si="4"/>
        <v>0</v>
      </c>
      <c r="V50" s="141">
        <f t="shared" ca="1" si="5"/>
        <v>0</v>
      </c>
      <c r="W50" s="143">
        <v>10</v>
      </c>
      <c r="X50" s="143">
        <f t="shared" si="6"/>
        <v>0</v>
      </c>
      <c r="Y50" s="57" t="s">
        <v>447</v>
      </c>
      <c r="Z50" s="57" t="s">
        <v>460</v>
      </c>
      <c r="AA50" s="153" t="e">
        <f ca="1">Table5[[#This Row],[If yes, Returned date]]-$B$30</f>
        <v>#VALUE!</v>
      </c>
      <c r="AB50" s="57" t="e">
        <f t="shared" ca="1" si="11"/>
        <v>#VALUE!</v>
      </c>
      <c r="AC50" s="57" t="str">
        <f t="shared" si="7"/>
        <v>Finished</v>
      </c>
      <c r="AD50" s="123" t="str">
        <f t="shared" si="12"/>
        <v>स्टॉक समाप्त हे</v>
      </c>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row>
    <row r="51" spans="1:67" s="2" customFormat="1" ht="24.95" customHeight="1" x14ac:dyDescent="0.25">
      <c r="A51" s="122">
        <f t="shared" si="13"/>
        <v>6</v>
      </c>
      <c r="B51" s="36" t="s">
        <v>267</v>
      </c>
      <c r="C51" s="116" t="s">
        <v>471</v>
      </c>
      <c r="D51" s="35" t="s">
        <v>472</v>
      </c>
      <c r="E51" s="35" t="str">
        <f t="shared" si="8"/>
        <v>VEKAI26.11.21</v>
      </c>
      <c r="F51" s="11" t="s">
        <v>40</v>
      </c>
      <c r="G51" s="57">
        <v>15</v>
      </c>
      <c r="H51" s="57" t="s">
        <v>498</v>
      </c>
      <c r="I51" s="36">
        <v>44406</v>
      </c>
      <c r="J51" s="36">
        <v>44669</v>
      </c>
      <c r="K51" s="11">
        <f t="shared" si="0"/>
        <v>263</v>
      </c>
      <c r="L51" s="120" t="s">
        <v>503</v>
      </c>
      <c r="M51" s="120">
        <v>44526</v>
      </c>
      <c r="N51" s="37">
        <v>0</v>
      </c>
      <c r="O51" s="36">
        <f t="shared" si="10"/>
        <v>44526</v>
      </c>
      <c r="P51" s="57">
        <v>0</v>
      </c>
      <c r="Q51" s="57" t="s">
        <v>498</v>
      </c>
      <c r="R51" s="11">
        <f t="shared" si="1"/>
        <v>15</v>
      </c>
      <c r="S51" s="11">
        <f t="shared" ca="1" si="2"/>
        <v>-798</v>
      </c>
      <c r="T51" s="11" t="str">
        <f t="shared" ca="1" si="3"/>
        <v xml:space="preserve">&lt;30 </v>
      </c>
      <c r="U51" s="11">
        <f t="shared" ca="1" si="4"/>
        <v>0</v>
      </c>
      <c r="V51" s="141">
        <f t="shared" ca="1" si="5"/>
        <v>150</v>
      </c>
      <c r="W51" s="143">
        <v>10</v>
      </c>
      <c r="X51" s="143">
        <f t="shared" si="6"/>
        <v>150</v>
      </c>
      <c r="Y51" s="57" t="s">
        <v>447</v>
      </c>
      <c r="Z51" s="57" t="s">
        <v>460</v>
      </c>
      <c r="AA51" s="153" t="e">
        <f ca="1">Table5[[#This Row],[If yes, Returned date]]-$B$30</f>
        <v>#VALUE!</v>
      </c>
      <c r="AB51" s="57" t="e">
        <f t="shared" ca="1" si="11"/>
        <v>#VALUE!</v>
      </c>
      <c r="AC51" s="57" t="str">
        <f t="shared" si="7"/>
        <v>Available</v>
      </c>
      <c r="AD51" s="123" t="str">
        <f t="shared" si="12"/>
        <v>स्टॉक उपलब्ध हे</v>
      </c>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row>
    <row r="52" spans="1:67" s="2" customFormat="1" ht="24.95" customHeight="1" x14ac:dyDescent="0.25">
      <c r="A52" s="122">
        <f t="shared" si="13"/>
        <v>7</v>
      </c>
      <c r="B52" s="36" t="s">
        <v>267</v>
      </c>
      <c r="C52" s="116" t="s">
        <v>473</v>
      </c>
      <c r="D52" s="35" t="s">
        <v>474</v>
      </c>
      <c r="E52" s="35" t="str">
        <f t="shared" si="8"/>
        <v>VESHR22.2.22</v>
      </c>
      <c r="F52" s="11" t="s">
        <v>40</v>
      </c>
      <c r="G52" s="57">
        <v>4</v>
      </c>
      <c r="H52" s="57" t="s">
        <v>498</v>
      </c>
      <c r="I52" s="36">
        <v>44453</v>
      </c>
      <c r="J52" s="36">
        <v>44692</v>
      </c>
      <c r="K52" s="11">
        <f t="shared" si="0"/>
        <v>239</v>
      </c>
      <c r="L52" s="120" t="s">
        <v>502</v>
      </c>
      <c r="M52" s="120">
        <v>44614</v>
      </c>
      <c r="N52" s="37">
        <v>0</v>
      </c>
      <c r="O52" s="36">
        <f t="shared" si="10"/>
        <v>44614</v>
      </c>
      <c r="P52" s="57">
        <v>0</v>
      </c>
      <c r="Q52" s="57" t="s">
        <v>498</v>
      </c>
      <c r="R52" s="11">
        <f t="shared" si="1"/>
        <v>4</v>
      </c>
      <c r="S52" s="11">
        <f t="shared" ca="1" si="2"/>
        <v>-775</v>
      </c>
      <c r="T52" s="11" t="str">
        <f t="shared" ca="1" si="3"/>
        <v xml:space="preserve">&lt;30 </v>
      </c>
      <c r="U52" s="11">
        <f t="shared" ca="1" si="4"/>
        <v>0</v>
      </c>
      <c r="V52" s="141">
        <f t="shared" ca="1" si="5"/>
        <v>40</v>
      </c>
      <c r="W52" s="143">
        <v>10</v>
      </c>
      <c r="X52" s="143">
        <f t="shared" si="6"/>
        <v>40</v>
      </c>
      <c r="Y52" s="57" t="s">
        <v>447</v>
      </c>
      <c r="Z52" s="57" t="s">
        <v>460</v>
      </c>
      <c r="AA52" s="153" t="e">
        <f ca="1">Table5[[#This Row],[If yes, Returned date]]-$B$30</f>
        <v>#VALUE!</v>
      </c>
      <c r="AB52" s="57" t="e">
        <f t="shared" ca="1" si="11"/>
        <v>#VALUE!</v>
      </c>
      <c r="AC52" s="57" t="str">
        <f t="shared" si="7"/>
        <v>Available</v>
      </c>
      <c r="AD52" s="123" t="str">
        <f t="shared" si="12"/>
        <v>स्टॉक उपलब्ध हे</v>
      </c>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row>
    <row r="53" spans="1:67" s="2" customFormat="1" ht="24.95" customHeight="1" x14ac:dyDescent="0.25">
      <c r="A53" s="122">
        <f t="shared" si="13"/>
        <v>8</v>
      </c>
      <c r="B53" s="36" t="s">
        <v>267</v>
      </c>
      <c r="C53" s="36" t="s">
        <v>475</v>
      </c>
      <c r="D53" s="35" t="s">
        <v>448</v>
      </c>
      <c r="E53" s="35" t="str">
        <f t="shared" si="8"/>
        <v>VEYRA23.2.22</v>
      </c>
      <c r="F53" s="11" t="s">
        <v>40</v>
      </c>
      <c r="G53" s="57">
        <v>2</v>
      </c>
      <c r="H53" s="57" t="s">
        <v>498</v>
      </c>
      <c r="I53" s="36">
        <v>44183</v>
      </c>
      <c r="J53" s="36">
        <v>44445</v>
      </c>
      <c r="K53" s="11">
        <f t="shared" si="0"/>
        <v>262</v>
      </c>
      <c r="L53" s="120" t="s">
        <v>502</v>
      </c>
      <c r="M53" s="120">
        <v>44615</v>
      </c>
      <c r="N53" s="37">
        <v>0</v>
      </c>
      <c r="O53" s="36">
        <f t="shared" si="10"/>
        <v>44615</v>
      </c>
      <c r="P53" s="57">
        <v>0</v>
      </c>
      <c r="Q53" s="57" t="s">
        <v>498</v>
      </c>
      <c r="R53" s="11">
        <f t="shared" si="1"/>
        <v>2</v>
      </c>
      <c r="S53" s="11">
        <f t="shared" ca="1" si="2"/>
        <v>-1022</v>
      </c>
      <c r="T53" s="11" t="str">
        <f t="shared" ca="1" si="3"/>
        <v xml:space="preserve">&lt;30 </v>
      </c>
      <c r="U53" s="11">
        <f t="shared" ca="1" si="4"/>
        <v>0</v>
      </c>
      <c r="V53" s="141">
        <f t="shared" ca="1" si="5"/>
        <v>20</v>
      </c>
      <c r="W53" s="143">
        <v>10</v>
      </c>
      <c r="X53" s="143">
        <f t="shared" si="6"/>
        <v>20</v>
      </c>
      <c r="Y53" s="57" t="s">
        <v>447</v>
      </c>
      <c r="Z53" s="57" t="s">
        <v>460</v>
      </c>
      <c r="AA53" s="153" t="e">
        <f ca="1">Table5[[#This Row],[If yes, Returned date]]-$B$30</f>
        <v>#VALUE!</v>
      </c>
      <c r="AB53" s="57" t="e">
        <f t="shared" ca="1" si="11"/>
        <v>#VALUE!</v>
      </c>
      <c r="AC53" s="57" t="str">
        <f t="shared" si="7"/>
        <v>Available</v>
      </c>
      <c r="AD53" s="123" t="str">
        <f t="shared" si="12"/>
        <v>स्टॉक उपलब्ध हे</v>
      </c>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row>
    <row r="54" spans="1:67" s="2" customFormat="1" ht="24.95" customHeight="1" x14ac:dyDescent="0.25">
      <c r="A54" s="122">
        <f t="shared" si="13"/>
        <v>9</v>
      </c>
      <c r="B54" s="36" t="s">
        <v>267</v>
      </c>
      <c r="C54" s="116" t="s">
        <v>476</v>
      </c>
      <c r="D54" s="35" t="s">
        <v>477</v>
      </c>
      <c r="E54" s="35" t="str">
        <f t="shared" si="8"/>
        <v>VEKAL24.2.22</v>
      </c>
      <c r="F54" s="11" t="s">
        <v>40</v>
      </c>
      <c r="G54" s="57">
        <v>6</v>
      </c>
      <c r="H54" s="57" t="s">
        <v>498</v>
      </c>
      <c r="I54" s="36">
        <v>44420</v>
      </c>
      <c r="J54" s="36">
        <v>44682</v>
      </c>
      <c r="K54" s="11">
        <f t="shared" si="0"/>
        <v>262</v>
      </c>
      <c r="L54" s="120" t="s">
        <v>502</v>
      </c>
      <c r="M54" s="120">
        <v>44616</v>
      </c>
      <c r="N54" s="37">
        <v>0</v>
      </c>
      <c r="O54" s="36">
        <f t="shared" si="10"/>
        <v>44616</v>
      </c>
      <c r="P54" s="57">
        <v>0</v>
      </c>
      <c r="Q54" s="57" t="s">
        <v>498</v>
      </c>
      <c r="R54" s="11">
        <f t="shared" si="1"/>
        <v>6</v>
      </c>
      <c r="S54" s="11">
        <f t="shared" ca="1" si="2"/>
        <v>-785</v>
      </c>
      <c r="T54" s="11" t="str">
        <f t="shared" ca="1" si="3"/>
        <v xml:space="preserve">&lt;30 </v>
      </c>
      <c r="U54" s="11">
        <f t="shared" ca="1" si="4"/>
        <v>0</v>
      </c>
      <c r="V54" s="141">
        <f t="shared" ca="1" si="5"/>
        <v>60</v>
      </c>
      <c r="W54" s="143">
        <v>10</v>
      </c>
      <c r="X54" s="143">
        <f t="shared" si="6"/>
        <v>60</v>
      </c>
      <c r="Y54" s="57" t="s">
        <v>447</v>
      </c>
      <c r="Z54" s="57" t="s">
        <v>460</v>
      </c>
      <c r="AA54" s="153" t="e">
        <f ca="1">Table5[[#This Row],[If yes, Returned date]]-$B$30</f>
        <v>#VALUE!</v>
      </c>
      <c r="AB54" s="57" t="e">
        <f t="shared" ca="1" si="11"/>
        <v>#VALUE!</v>
      </c>
      <c r="AC54" s="57" t="str">
        <f t="shared" si="7"/>
        <v>Available</v>
      </c>
      <c r="AD54" s="123" t="str">
        <f t="shared" si="12"/>
        <v>स्टॉक उपलब्ध हे</v>
      </c>
      <c r="AE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row>
    <row r="55" spans="1:67" s="2" customFormat="1" ht="24.95" customHeight="1" x14ac:dyDescent="0.25">
      <c r="A55" s="122">
        <f t="shared" si="13"/>
        <v>10</v>
      </c>
      <c r="B55" s="116" t="s">
        <v>542</v>
      </c>
      <c r="C55" s="36" t="s">
        <v>479</v>
      </c>
      <c r="D55" s="35" t="s">
        <v>460</v>
      </c>
      <c r="E55" s="35" t="str">
        <f t="shared" si="8"/>
        <v>CRVIN23.11.21</v>
      </c>
      <c r="F55" s="11" t="s">
        <v>40</v>
      </c>
      <c r="G55" s="57">
        <v>50</v>
      </c>
      <c r="H55" s="57" t="s">
        <v>498</v>
      </c>
      <c r="I55" s="36">
        <v>44275</v>
      </c>
      <c r="J55" s="36">
        <v>45004</v>
      </c>
      <c r="K55" s="11">
        <f t="shared" si="0"/>
        <v>729</v>
      </c>
      <c r="L55" s="120" t="s">
        <v>502</v>
      </c>
      <c r="M55" s="120">
        <v>44523</v>
      </c>
      <c r="N55" s="37">
        <v>0</v>
      </c>
      <c r="O55" s="36">
        <f t="shared" si="10"/>
        <v>44523</v>
      </c>
      <c r="P55" s="57">
        <v>16</v>
      </c>
      <c r="Q55" s="57" t="s">
        <v>498</v>
      </c>
      <c r="R55" s="11">
        <f t="shared" si="1"/>
        <v>34</v>
      </c>
      <c r="S55" s="11">
        <f t="shared" ca="1" si="2"/>
        <v>-463</v>
      </c>
      <c r="T55" s="11" t="str">
        <f t="shared" ca="1" si="3"/>
        <v xml:space="preserve">&lt;30 </v>
      </c>
      <c r="U55" s="11">
        <f t="shared" ca="1" si="4"/>
        <v>0</v>
      </c>
      <c r="V55" s="141">
        <f t="shared" ca="1" si="5"/>
        <v>340</v>
      </c>
      <c r="W55" s="143">
        <v>10</v>
      </c>
      <c r="X55" s="143">
        <f t="shared" si="6"/>
        <v>340</v>
      </c>
      <c r="Y55" s="57" t="s">
        <v>447</v>
      </c>
      <c r="Z55" s="57" t="s">
        <v>460</v>
      </c>
      <c r="AA55" s="153" t="e">
        <f ca="1">Table5[[#This Row],[If yes, Returned date]]-$B$30</f>
        <v>#VALUE!</v>
      </c>
      <c r="AB55" s="57" t="e">
        <f t="shared" ca="1" si="11"/>
        <v>#VALUE!</v>
      </c>
      <c r="AC55" s="57" t="str">
        <f t="shared" si="7"/>
        <v>Available</v>
      </c>
      <c r="AD55" s="123" t="str">
        <f t="shared" si="12"/>
        <v>स्टॉक उपलब्ध हे</v>
      </c>
      <c r="AE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row>
    <row r="56" spans="1:67" s="2" customFormat="1" ht="24.95" customHeight="1" x14ac:dyDescent="0.25">
      <c r="A56" s="122">
        <f t="shared" si="13"/>
        <v>11</v>
      </c>
      <c r="B56" s="36" t="s">
        <v>480</v>
      </c>
      <c r="C56" s="36" t="s">
        <v>481</v>
      </c>
      <c r="D56" s="35" t="s">
        <v>460</v>
      </c>
      <c r="E56" s="35" t="str">
        <f t="shared" si="8"/>
        <v>INSHA26.3.22</v>
      </c>
      <c r="F56" s="11" t="s">
        <v>40</v>
      </c>
      <c r="G56" s="57">
        <v>61</v>
      </c>
      <c r="H56" s="57" t="s">
        <v>498</v>
      </c>
      <c r="I56" s="36">
        <v>44259</v>
      </c>
      <c r="J56" s="36">
        <v>44988</v>
      </c>
      <c r="K56" s="11">
        <f t="shared" si="0"/>
        <v>729</v>
      </c>
      <c r="L56" s="120" t="s">
        <v>502</v>
      </c>
      <c r="M56" s="120">
        <v>44646</v>
      </c>
      <c r="N56" s="37">
        <v>0</v>
      </c>
      <c r="O56" s="36">
        <f t="shared" si="10"/>
        <v>44646</v>
      </c>
      <c r="P56" s="57">
        <v>0</v>
      </c>
      <c r="Q56" s="57" t="s">
        <v>498</v>
      </c>
      <c r="R56" s="11">
        <f t="shared" si="1"/>
        <v>61</v>
      </c>
      <c r="S56" s="11">
        <f t="shared" ca="1" si="2"/>
        <v>-479</v>
      </c>
      <c r="T56" s="11" t="str">
        <f t="shared" ca="1" si="3"/>
        <v xml:space="preserve">&lt;30 </v>
      </c>
      <c r="U56" s="11">
        <f t="shared" ca="1" si="4"/>
        <v>0</v>
      </c>
      <c r="V56" s="141">
        <f t="shared" ca="1" si="5"/>
        <v>610</v>
      </c>
      <c r="W56" s="143">
        <v>10</v>
      </c>
      <c r="X56" s="143">
        <f t="shared" si="6"/>
        <v>610</v>
      </c>
      <c r="Y56" s="57" t="s">
        <v>447</v>
      </c>
      <c r="Z56" s="57" t="s">
        <v>460</v>
      </c>
      <c r="AA56" s="153" t="e">
        <f ca="1">Table5[[#This Row],[If yes, Returned date]]-$B$30</f>
        <v>#VALUE!</v>
      </c>
      <c r="AB56" s="57" t="e">
        <f t="shared" ca="1" si="11"/>
        <v>#VALUE!</v>
      </c>
      <c r="AC56" s="57" t="str">
        <f t="shared" si="7"/>
        <v>Available</v>
      </c>
      <c r="AD56" s="123" t="str">
        <f t="shared" si="12"/>
        <v>स्टॉक उपलब्ध हे</v>
      </c>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row>
    <row r="57" spans="1:67" s="2" customFormat="1" ht="24.95" customHeight="1" x14ac:dyDescent="0.25">
      <c r="A57" s="122">
        <f t="shared" si="13"/>
        <v>12</v>
      </c>
      <c r="B57" s="36" t="s">
        <v>443</v>
      </c>
      <c r="C57" s="36" t="s">
        <v>482</v>
      </c>
      <c r="D57" s="35" t="s">
        <v>460</v>
      </c>
      <c r="E57" s="35" t="str">
        <f t="shared" si="8"/>
        <v>FENPK28.6.21</v>
      </c>
      <c r="F57" s="11" t="s">
        <v>40</v>
      </c>
      <c r="G57" s="57">
        <v>200</v>
      </c>
      <c r="H57" s="57" t="s">
        <v>499</v>
      </c>
      <c r="I57" s="36">
        <v>44233</v>
      </c>
      <c r="J57" s="117">
        <f>I57+365</f>
        <v>44598</v>
      </c>
      <c r="K57" s="11">
        <f t="shared" si="0"/>
        <v>365</v>
      </c>
      <c r="L57" s="120" t="s">
        <v>501</v>
      </c>
      <c r="M57" s="120">
        <v>44375</v>
      </c>
      <c r="N57" s="37">
        <v>0</v>
      </c>
      <c r="O57" s="36">
        <f t="shared" si="10"/>
        <v>44375</v>
      </c>
      <c r="P57" s="57">
        <v>22</v>
      </c>
      <c r="Q57" s="57" t="s">
        <v>499</v>
      </c>
      <c r="R57" s="11">
        <f t="shared" si="1"/>
        <v>178</v>
      </c>
      <c r="S57" s="11">
        <f t="shared" ca="1" si="2"/>
        <v>-869</v>
      </c>
      <c r="T57" s="11" t="str">
        <f t="shared" ca="1" si="3"/>
        <v xml:space="preserve">&lt;30 </v>
      </c>
      <c r="U57" s="11">
        <f t="shared" ca="1" si="4"/>
        <v>0</v>
      </c>
      <c r="V57" s="141">
        <f t="shared" ca="1" si="5"/>
        <v>1780</v>
      </c>
      <c r="W57" s="143">
        <v>10</v>
      </c>
      <c r="X57" s="143">
        <f t="shared" si="6"/>
        <v>1780</v>
      </c>
      <c r="Y57" s="57" t="s">
        <v>447</v>
      </c>
      <c r="Z57" s="57" t="s">
        <v>460</v>
      </c>
      <c r="AA57" s="153" t="e">
        <f ca="1">Table5[[#This Row],[If yes, Returned date]]-$B$30</f>
        <v>#VALUE!</v>
      </c>
      <c r="AB57" s="57" t="e">
        <f t="shared" ca="1" si="11"/>
        <v>#VALUE!</v>
      </c>
      <c r="AC57" s="57" t="str">
        <f t="shared" si="7"/>
        <v>Available</v>
      </c>
      <c r="AD57" s="123" t="str">
        <f t="shared" si="12"/>
        <v>स्टॉक उपलब्ध हे</v>
      </c>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row>
    <row r="58" spans="1:67" s="2" customFormat="1" ht="24.95" customHeight="1" x14ac:dyDescent="0.25">
      <c r="A58" s="122">
        <f t="shared" si="13"/>
        <v>13</v>
      </c>
      <c r="B58" s="36" t="s">
        <v>267</v>
      </c>
      <c r="C58" s="116" t="s">
        <v>483</v>
      </c>
      <c r="D58" s="100" t="s">
        <v>484</v>
      </c>
      <c r="E58" s="35" t="str">
        <f t="shared" si="8"/>
        <v>VESEM12.2.22</v>
      </c>
      <c r="F58" s="11" t="s">
        <v>40</v>
      </c>
      <c r="G58" s="57">
        <v>20</v>
      </c>
      <c r="H58" s="57" t="s">
        <v>498</v>
      </c>
      <c r="I58" s="36">
        <v>44480</v>
      </c>
      <c r="J58" s="36">
        <v>44752</v>
      </c>
      <c r="K58" s="11">
        <f t="shared" si="0"/>
        <v>272</v>
      </c>
      <c r="L58" s="120" t="s">
        <v>502</v>
      </c>
      <c r="M58" s="120">
        <v>44604</v>
      </c>
      <c r="N58" s="37">
        <v>0</v>
      </c>
      <c r="O58" s="36">
        <f t="shared" si="10"/>
        <v>44604</v>
      </c>
      <c r="P58" s="57">
        <v>9</v>
      </c>
      <c r="Q58" s="57" t="s">
        <v>498</v>
      </c>
      <c r="R58" s="11">
        <f t="shared" si="1"/>
        <v>11</v>
      </c>
      <c r="S58" s="11">
        <f t="shared" ca="1" si="2"/>
        <v>-715</v>
      </c>
      <c r="T58" s="11" t="str">
        <f t="shared" ca="1" si="3"/>
        <v xml:space="preserve">&lt;30 </v>
      </c>
      <c r="U58" s="11">
        <f t="shared" ca="1" si="4"/>
        <v>0</v>
      </c>
      <c r="V58" s="141">
        <f t="shared" ca="1" si="5"/>
        <v>110</v>
      </c>
      <c r="W58" s="145">
        <v>10</v>
      </c>
      <c r="X58" s="143">
        <f t="shared" si="6"/>
        <v>110</v>
      </c>
      <c r="Y58" s="57" t="s">
        <v>447</v>
      </c>
      <c r="Z58" s="57" t="s">
        <v>460</v>
      </c>
      <c r="AA58" s="153" t="e">
        <f ca="1">Table5[[#This Row],[If yes, Returned date]]-$B$30</f>
        <v>#VALUE!</v>
      </c>
      <c r="AB58" s="57" t="e">
        <f t="shared" ca="1" si="11"/>
        <v>#VALUE!</v>
      </c>
      <c r="AC58" s="57" t="str">
        <f t="shared" si="7"/>
        <v>Available</v>
      </c>
      <c r="AD58" s="123" t="str">
        <f t="shared" si="12"/>
        <v>स्टॉक उपलब्ध हे</v>
      </c>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row>
    <row r="59" spans="1:67" s="2" customFormat="1" ht="24.95" customHeight="1" x14ac:dyDescent="0.25">
      <c r="A59" s="122">
        <f t="shared" si="13"/>
        <v>14</v>
      </c>
      <c r="B59" s="36" t="s">
        <v>267</v>
      </c>
      <c r="C59" s="36" t="s">
        <v>485</v>
      </c>
      <c r="D59" s="35" t="s">
        <v>145</v>
      </c>
      <c r="E59" s="35" t="str">
        <f t="shared" si="8"/>
        <v>VERAJ13.2.22</v>
      </c>
      <c r="F59" s="11" t="s">
        <v>40</v>
      </c>
      <c r="G59" s="57">
        <v>50</v>
      </c>
      <c r="H59" s="57" t="s">
        <v>498</v>
      </c>
      <c r="I59" s="36">
        <v>44579</v>
      </c>
      <c r="J59" s="36">
        <v>44850</v>
      </c>
      <c r="K59" s="11">
        <f t="shared" si="0"/>
        <v>271</v>
      </c>
      <c r="L59" s="120" t="s">
        <v>502</v>
      </c>
      <c r="M59" s="120">
        <v>44605</v>
      </c>
      <c r="N59" s="37">
        <v>0</v>
      </c>
      <c r="O59" s="36">
        <f t="shared" si="10"/>
        <v>44605</v>
      </c>
      <c r="P59" s="57">
        <v>0</v>
      </c>
      <c r="Q59" s="57" t="s">
        <v>498</v>
      </c>
      <c r="R59" s="11">
        <f t="shared" si="1"/>
        <v>50</v>
      </c>
      <c r="S59" s="11">
        <f t="shared" ca="1" si="2"/>
        <v>-617</v>
      </c>
      <c r="T59" s="11" t="str">
        <f t="shared" ca="1" si="3"/>
        <v xml:space="preserve">&lt;30 </v>
      </c>
      <c r="U59" s="11">
        <f t="shared" ca="1" si="4"/>
        <v>0</v>
      </c>
      <c r="V59" s="141">
        <f t="shared" ca="1" si="5"/>
        <v>500</v>
      </c>
      <c r="W59" s="143">
        <v>10</v>
      </c>
      <c r="X59" s="143">
        <f t="shared" si="6"/>
        <v>500</v>
      </c>
      <c r="Y59" s="57" t="s">
        <v>447</v>
      </c>
      <c r="Z59" s="57" t="s">
        <v>460</v>
      </c>
      <c r="AA59" s="153" t="e">
        <f ca="1">Table5[[#This Row],[If yes, Returned date]]-$B$30</f>
        <v>#VALUE!</v>
      </c>
      <c r="AB59" s="57" t="e">
        <f t="shared" ca="1" si="11"/>
        <v>#VALUE!</v>
      </c>
      <c r="AC59" s="57" t="str">
        <f t="shared" si="7"/>
        <v>Available</v>
      </c>
      <c r="AD59" s="123" t="str">
        <f t="shared" si="12"/>
        <v>स्टॉक उपलब्ध हे</v>
      </c>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row>
    <row r="60" spans="1:67" s="2" customFormat="1" ht="24.95" customHeight="1" x14ac:dyDescent="0.25">
      <c r="A60" s="122">
        <f t="shared" si="13"/>
        <v>15</v>
      </c>
      <c r="B60" s="36" t="s">
        <v>267</v>
      </c>
      <c r="C60" s="36" t="s">
        <v>486</v>
      </c>
      <c r="D60" s="35" t="s">
        <v>487</v>
      </c>
      <c r="E60" s="35" t="str">
        <f t="shared" si="8"/>
        <v>VECHI14.2.22</v>
      </c>
      <c r="F60" s="11" t="s">
        <v>40</v>
      </c>
      <c r="G60" s="57">
        <v>50</v>
      </c>
      <c r="H60" s="57" t="s">
        <v>498</v>
      </c>
      <c r="I60" s="36">
        <v>44540</v>
      </c>
      <c r="J60" s="36">
        <v>44801</v>
      </c>
      <c r="K60" s="11">
        <f t="shared" si="0"/>
        <v>261</v>
      </c>
      <c r="L60" s="120" t="s">
        <v>502</v>
      </c>
      <c r="M60" s="120">
        <v>44606</v>
      </c>
      <c r="N60" s="37">
        <v>0</v>
      </c>
      <c r="O60" s="36">
        <f t="shared" si="10"/>
        <v>44606</v>
      </c>
      <c r="P60" s="57">
        <v>20</v>
      </c>
      <c r="Q60" s="57" t="s">
        <v>498</v>
      </c>
      <c r="R60" s="11">
        <f t="shared" si="1"/>
        <v>30</v>
      </c>
      <c r="S60" s="11">
        <f t="shared" ca="1" si="2"/>
        <v>-666</v>
      </c>
      <c r="T60" s="11" t="str">
        <f t="shared" ca="1" si="3"/>
        <v xml:space="preserve">&lt;30 </v>
      </c>
      <c r="U60" s="11">
        <f t="shared" ca="1" si="4"/>
        <v>0</v>
      </c>
      <c r="V60" s="141">
        <f t="shared" ca="1" si="5"/>
        <v>300</v>
      </c>
      <c r="W60" s="143">
        <v>10</v>
      </c>
      <c r="X60" s="143">
        <f t="shared" si="6"/>
        <v>300</v>
      </c>
      <c r="Y60" s="57" t="s">
        <v>447</v>
      </c>
      <c r="Z60" s="57" t="s">
        <v>460</v>
      </c>
      <c r="AA60" s="153" t="e">
        <f ca="1">Table5[[#This Row],[If yes, Returned date]]-$B$30</f>
        <v>#VALUE!</v>
      </c>
      <c r="AB60" s="57" t="e">
        <f t="shared" ca="1" si="11"/>
        <v>#VALUE!</v>
      </c>
      <c r="AC60" s="57" t="str">
        <f t="shared" si="7"/>
        <v>Available</v>
      </c>
      <c r="AD60" s="123" t="str">
        <f t="shared" si="12"/>
        <v>स्टॉक उपलब्ध हे</v>
      </c>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row>
    <row r="61" spans="1:67" s="2" customFormat="1" ht="24.95" customHeight="1" x14ac:dyDescent="0.25">
      <c r="A61" s="122">
        <f t="shared" si="13"/>
        <v>16</v>
      </c>
      <c r="B61" s="36" t="s">
        <v>267</v>
      </c>
      <c r="C61" s="36" t="s">
        <v>488</v>
      </c>
      <c r="D61" s="35" t="s">
        <v>491</v>
      </c>
      <c r="E61" s="35" t="str">
        <f t="shared" si="8"/>
        <v>VELON15.2.22</v>
      </c>
      <c r="F61" s="11" t="s">
        <v>40</v>
      </c>
      <c r="G61" s="57">
        <v>10</v>
      </c>
      <c r="H61" s="57" t="s">
        <v>498</v>
      </c>
      <c r="I61" s="36">
        <v>44496</v>
      </c>
      <c r="J61" s="118">
        <v>44767</v>
      </c>
      <c r="K61" s="11">
        <f t="shared" si="0"/>
        <v>271</v>
      </c>
      <c r="L61" s="120" t="s">
        <v>502</v>
      </c>
      <c r="M61" s="120">
        <v>44607</v>
      </c>
      <c r="N61" s="37">
        <v>0</v>
      </c>
      <c r="O61" s="36">
        <f t="shared" si="10"/>
        <v>44607</v>
      </c>
      <c r="P61" s="57">
        <v>4.0999999999999996</v>
      </c>
      <c r="Q61" s="57" t="s">
        <v>498</v>
      </c>
      <c r="R61" s="11">
        <f t="shared" si="1"/>
        <v>5.9</v>
      </c>
      <c r="S61" s="11">
        <f t="shared" ca="1" si="2"/>
        <v>-700</v>
      </c>
      <c r="T61" s="11" t="str">
        <f t="shared" ca="1" si="3"/>
        <v xml:space="preserve">&lt;30 </v>
      </c>
      <c r="U61" s="11">
        <f t="shared" ca="1" si="4"/>
        <v>0</v>
      </c>
      <c r="V61" s="141">
        <f t="shared" ca="1" si="5"/>
        <v>59</v>
      </c>
      <c r="W61" s="143">
        <v>10</v>
      </c>
      <c r="X61" s="143">
        <f t="shared" si="6"/>
        <v>59</v>
      </c>
      <c r="Y61" s="57" t="s">
        <v>447</v>
      </c>
      <c r="Z61" s="57" t="s">
        <v>460</v>
      </c>
      <c r="AA61" s="153" t="e">
        <f ca="1">Table5[[#This Row],[If yes, Returned date]]-$B$30</f>
        <v>#VALUE!</v>
      </c>
      <c r="AB61" s="57" t="e">
        <f t="shared" ca="1" si="11"/>
        <v>#VALUE!</v>
      </c>
      <c r="AC61" s="57" t="str">
        <f t="shared" si="7"/>
        <v>Available</v>
      </c>
      <c r="AD61" s="123" t="str">
        <f t="shared" si="12"/>
        <v>स्टॉक उपलब्ध हे</v>
      </c>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row>
    <row r="62" spans="1:67" s="2" customFormat="1" ht="24.95" customHeight="1" x14ac:dyDescent="0.25">
      <c r="A62" s="122">
        <f t="shared" si="13"/>
        <v>17</v>
      </c>
      <c r="B62" s="36" t="s">
        <v>267</v>
      </c>
      <c r="C62" s="36" t="s">
        <v>489</v>
      </c>
      <c r="D62" s="35" t="s">
        <v>490</v>
      </c>
      <c r="E62" s="35" t="str">
        <f t="shared" si="8"/>
        <v>VEIND16.2.22</v>
      </c>
      <c r="F62" s="11" t="s">
        <v>40</v>
      </c>
      <c r="G62" s="57">
        <v>4</v>
      </c>
      <c r="H62" s="57" t="s">
        <v>498</v>
      </c>
      <c r="I62" s="36">
        <v>44355</v>
      </c>
      <c r="J62" s="36">
        <v>44621</v>
      </c>
      <c r="K62" s="11">
        <f t="shared" si="0"/>
        <v>266</v>
      </c>
      <c r="L62" s="120" t="s">
        <v>502</v>
      </c>
      <c r="M62" s="120">
        <v>44608</v>
      </c>
      <c r="N62" s="37">
        <v>0</v>
      </c>
      <c r="O62" s="36">
        <f t="shared" si="10"/>
        <v>44608</v>
      </c>
      <c r="P62" s="57">
        <v>0</v>
      </c>
      <c r="Q62" s="57" t="s">
        <v>498</v>
      </c>
      <c r="R62" s="11">
        <f t="shared" si="1"/>
        <v>4</v>
      </c>
      <c r="S62" s="11">
        <f t="shared" ca="1" si="2"/>
        <v>-846</v>
      </c>
      <c r="T62" s="11" t="str">
        <f t="shared" ca="1" si="3"/>
        <v xml:space="preserve">&lt;30 </v>
      </c>
      <c r="U62" s="11">
        <f t="shared" ca="1" si="4"/>
        <v>0</v>
      </c>
      <c r="V62" s="141">
        <f t="shared" ca="1" si="5"/>
        <v>40</v>
      </c>
      <c r="W62" s="143">
        <v>10</v>
      </c>
      <c r="X62" s="143">
        <f t="shared" si="6"/>
        <v>40</v>
      </c>
      <c r="Y62" s="57" t="s">
        <v>447</v>
      </c>
      <c r="Z62" s="57" t="s">
        <v>460</v>
      </c>
      <c r="AA62" s="153" t="e">
        <f ca="1">Table5[[#This Row],[If yes, Returned date]]-$B$30</f>
        <v>#VALUE!</v>
      </c>
      <c r="AB62" s="57" t="e">
        <f t="shared" ca="1" si="11"/>
        <v>#VALUE!</v>
      </c>
      <c r="AC62" s="57" t="str">
        <f t="shared" si="7"/>
        <v>Available</v>
      </c>
      <c r="AD62" s="123" t="str">
        <f t="shared" si="12"/>
        <v>स्टॉक उपलब्ध हे</v>
      </c>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row>
    <row r="63" spans="1:67" s="2" customFormat="1" ht="24.95" customHeight="1" x14ac:dyDescent="0.25">
      <c r="A63" s="122">
        <f t="shared" si="13"/>
        <v>18</v>
      </c>
      <c r="B63" s="36" t="s">
        <v>416</v>
      </c>
      <c r="C63" s="36" t="s">
        <v>492</v>
      </c>
      <c r="D63" s="36" t="s">
        <v>223</v>
      </c>
      <c r="E63" s="35" t="str">
        <f t="shared" si="8"/>
        <v>FRSEM17.2.22</v>
      </c>
      <c r="F63" s="11" t="s">
        <v>40</v>
      </c>
      <c r="G63" s="57">
        <v>4</v>
      </c>
      <c r="H63" s="57" t="s">
        <v>498</v>
      </c>
      <c r="I63" s="36">
        <v>44435</v>
      </c>
      <c r="J63" s="36">
        <v>44707</v>
      </c>
      <c r="K63" s="11">
        <f t="shared" si="0"/>
        <v>272</v>
      </c>
      <c r="L63" s="120" t="s">
        <v>502</v>
      </c>
      <c r="M63" s="120">
        <v>44609</v>
      </c>
      <c r="N63" s="37">
        <v>0</v>
      </c>
      <c r="O63" s="36">
        <f t="shared" si="10"/>
        <v>44609</v>
      </c>
      <c r="P63" s="57">
        <v>1</v>
      </c>
      <c r="Q63" s="57" t="s">
        <v>498</v>
      </c>
      <c r="R63" s="11">
        <f t="shared" si="1"/>
        <v>3</v>
      </c>
      <c r="S63" s="11">
        <f t="shared" ca="1" si="2"/>
        <v>-760</v>
      </c>
      <c r="T63" s="11" t="str">
        <f t="shared" ca="1" si="3"/>
        <v xml:space="preserve">&lt;30 </v>
      </c>
      <c r="U63" s="11">
        <f t="shared" ca="1" si="4"/>
        <v>0</v>
      </c>
      <c r="V63" s="141">
        <f t="shared" ca="1" si="5"/>
        <v>30</v>
      </c>
      <c r="W63" s="143">
        <v>10</v>
      </c>
      <c r="X63" s="143">
        <f t="shared" si="6"/>
        <v>30</v>
      </c>
      <c r="Y63" s="57" t="s">
        <v>447</v>
      </c>
      <c r="Z63" s="57" t="s">
        <v>460</v>
      </c>
      <c r="AA63" s="153" t="e">
        <f ca="1">Table5[[#This Row],[If yes, Returned date]]-$B$30</f>
        <v>#VALUE!</v>
      </c>
      <c r="AB63" s="57" t="e">
        <f t="shared" ca="1" si="11"/>
        <v>#VALUE!</v>
      </c>
      <c r="AC63" s="57" t="str">
        <f t="shared" si="7"/>
        <v>Available</v>
      </c>
      <c r="AD63" s="123" t="str">
        <f t="shared" si="12"/>
        <v>स्टॉक उपलब्ध हे</v>
      </c>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row>
    <row r="64" spans="1:67" s="2" customFormat="1" ht="24.95" customHeight="1" x14ac:dyDescent="0.25">
      <c r="A64" s="122">
        <f t="shared" si="13"/>
        <v>19</v>
      </c>
      <c r="B64" s="36" t="s">
        <v>267</v>
      </c>
      <c r="C64" s="36" t="s">
        <v>493</v>
      </c>
      <c r="D64" s="35" t="s">
        <v>494</v>
      </c>
      <c r="E64" s="35" t="str">
        <f t="shared" si="8"/>
        <v>VETYC18.2.22</v>
      </c>
      <c r="F64" s="11" t="s">
        <v>40</v>
      </c>
      <c r="G64" s="57">
        <v>1</v>
      </c>
      <c r="H64" s="57" t="s">
        <v>498</v>
      </c>
      <c r="I64" s="36">
        <v>44341</v>
      </c>
      <c r="J64" s="36">
        <v>44580</v>
      </c>
      <c r="K64" s="11">
        <f t="shared" si="0"/>
        <v>239</v>
      </c>
      <c r="L64" s="120" t="s">
        <v>502</v>
      </c>
      <c r="M64" s="120">
        <v>44610</v>
      </c>
      <c r="N64" s="37">
        <v>0</v>
      </c>
      <c r="O64" s="36">
        <f t="shared" si="10"/>
        <v>44610</v>
      </c>
      <c r="P64" s="57">
        <v>0</v>
      </c>
      <c r="Q64" s="57" t="s">
        <v>498</v>
      </c>
      <c r="R64" s="11">
        <f t="shared" si="1"/>
        <v>1</v>
      </c>
      <c r="S64" s="11">
        <f t="shared" ca="1" si="2"/>
        <v>-887</v>
      </c>
      <c r="T64" s="11" t="str">
        <f t="shared" ca="1" si="3"/>
        <v xml:space="preserve">&lt;30 </v>
      </c>
      <c r="U64" s="11">
        <f t="shared" ca="1" si="4"/>
        <v>0</v>
      </c>
      <c r="V64" s="141">
        <f t="shared" ca="1" si="5"/>
        <v>10</v>
      </c>
      <c r="W64" s="143">
        <v>10</v>
      </c>
      <c r="X64" s="143">
        <f t="shared" si="6"/>
        <v>10</v>
      </c>
      <c r="Y64" s="57" t="s">
        <v>447</v>
      </c>
      <c r="Z64" s="57" t="s">
        <v>460</v>
      </c>
      <c r="AA64" s="153" t="e">
        <f ca="1">Table5[[#This Row],[If yes, Returned date]]-$B$30</f>
        <v>#VALUE!</v>
      </c>
      <c r="AB64" s="57" t="e">
        <f t="shared" ca="1" si="11"/>
        <v>#VALUE!</v>
      </c>
      <c r="AC64" s="57" t="str">
        <f t="shared" si="7"/>
        <v>Available</v>
      </c>
      <c r="AD64" s="123" t="str">
        <f t="shared" si="12"/>
        <v>स्टॉक उपलब्ध हे</v>
      </c>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row>
    <row r="65" spans="1:67" s="2" customFormat="1" ht="24.95" customHeight="1" x14ac:dyDescent="0.25">
      <c r="A65" s="122">
        <f t="shared" si="13"/>
        <v>20</v>
      </c>
      <c r="B65" s="36" t="s">
        <v>267</v>
      </c>
      <c r="C65" s="36" t="s">
        <v>495</v>
      </c>
      <c r="D65" s="35" t="s">
        <v>494</v>
      </c>
      <c r="E65" s="35" t="str">
        <f t="shared" si="8"/>
        <v>VEHYB19.2.22</v>
      </c>
      <c r="F65" s="11" t="s">
        <v>40</v>
      </c>
      <c r="G65" s="57">
        <v>20</v>
      </c>
      <c r="H65" s="57" t="s">
        <v>498</v>
      </c>
      <c r="I65" s="36">
        <v>44440</v>
      </c>
      <c r="J65" s="36">
        <v>44692</v>
      </c>
      <c r="K65" s="11">
        <f t="shared" si="0"/>
        <v>252</v>
      </c>
      <c r="L65" s="120" t="s">
        <v>502</v>
      </c>
      <c r="M65" s="120">
        <v>44611</v>
      </c>
      <c r="N65" s="37">
        <v>0</v>
      </c>
      <c r="O65" s="36">
        <f t="shared" si="10"/>
        <v>44611</v>
      </c>
      <c r="P65" s="57">
        <v>11</v>
      </c>
      <c r="Q65" s="57" t="s">
        <v>498</v>
      </c>
      <c r="R65" s="11">
        <f t="shared" si="1"/>
        <v>9</v>
      </c>
      <c r="S65" s="11">
        <f t="shared" ca="1" si="2"/>
        <v>-775</v>
      </c>
      <c r="T65" s="11" t="str">
        <f t="shared" ca="1" si="3"/>
        <v xml:space="preserve">&lt;30 </v>
      </c>
      <c r="U65" s="11">
        <f t="shared" ca="1" si="4"/>
        <v>0</v>
      </c>
      <c r="V65" s="141">
        <f t="shared" ca="1" si="5"/>
        <v>90</v>
      </c>
      <c r="W65" s="143">
        <v>10</v>
      </c>
      <c r="X65" s="143">
        <f t="shared" si="6"/>
        <v>90</v>
      </c>
      <c r="Y65" s="57" t="s">
        <v>447</v>
      </c>
      <c r="Z65" s="57" t="s">
        <v>460</v>
      </c>
      <c r="AA65" s="153" t="e">
        <f ca="1">Table5[[#This Row],[If yes, Returned date]]-$B$30</f>
        <v>#VALUE!</v>
      </c>
      <c r="AB65" s="57" t="e">
        <f t="shared" ca="1" si="11"/>
        <v>#VALUE!</v>
      </c>
      <c r="AC65" s="57" t="str">
        <f t="shared" si="7"/>
        <v>Available</v>
      </c>
      <c r="AD65" s="123" t="str">
        <f t="shared" si="12"/>
        <v>स्टॉक उपलब्ध हे</v>
      </c>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row>
    <row r="66" spans="1:67" ht="24.95" customHeight="1" x14ac:dyDescent="0.25">
      <c r="A66" s="127">
        <f t="shared" si="13"/>
        <v>21</v>
      </c>
      <c r="B66" s="128" t="s">
        <v>469</v>
      </c>
      <c r="C66" s="128" t="s">
        <v>496</v>
      </c>
      <c r="D66" s="129" t="s">
        <v>460</v>
      </c>
      <c r="E66" s="35" t="str">
        <f t="shared" si="8"/>
        <v>FUROF04.10.21</v>
      </c>
      <c r="F66" s="130" t="s">
        <v>40</v>
      </c>
      <c r="G66" s="131">
        <v>12</v>
      </c>
      <c r="H66" s="131" t="s">
        <v>500</v>
      </c>
      <c r="I66" s="128">
        <v>44387</v>
      </c>
      <c r="J66" s="128">
        <v>44945</v>
      </c>
      <c r="K66" s="130">
        <f t="shared" si="0"/>
        <v>558</v>
      </c>
      <c r="L66" s="132" t="s">
        <v>502</v>
      </c>
      <c r="M66" s="132">
        <v>44473</v>
      </c>
      <c r="N66" s="133">
        <v>0</v>
      </c>
      <c r="O66" s="128">
        <v>44443</v>
      </c>
      <c r="P66" s="131">
        <v>5</v>
      </c>
      <c r="Q66" s="131" t="s">
        <v>500</v>
      </c>
      <c r="R66" s="130">
        <f t="shared" si="1"/>
        <v>7</v>
      </c>
      <c r="S66" s="130">
        <f t="shared" ca="1" si="2"/>
        <v>-522</v>
      </c>
      <c r="T66" s="130" t="str">
        <f t="shared" ca="1" si="3"/>
        <v xml:space="preserve">&lt;30 </v>
      </c>
      <c r="U66" s="130">
        <f t="shared" ca="1" si="4"/>
        <v>0</v>
      </c>
      <c r="V66" s="142">
        <f t="shared" ca="1" si="5"/>
        <v>70</v>
      </c>
      <c r="W66" s="144">
        <v>10</v>
      </c>
      <c r="X66" s="144">
        <f t="shared" si="6"/>
        <v>70</v>
      </c>
      <c r="Y66" s="57" t="s">
        <v>447</v>
      </c>
      <c r="Z66" s="131" t="s">
        <v>460</v>
      </c>
      <c r="AA66" s="153" t="e">
        <f ca="1">Table5[[#This Row],[If yes, Returned date]]-$B$30</f>
        <v>#VALUE!</v>
      </c>
      <c r="AB66" s="131" t="e">
        <f t="shared" ca="1" si="11"/>
        <v>#VALUE!</v>
      </c>
      <c r="AC66" s="131" t="str">
        <f t="shared" si="7"/>
        <v>Available</v>
      </c>
      <c r="AD66" s="134" t="str">
        <f t="shared" si="12"/>
        <v>स्टॉक उपलब्ध हे</v>
      </c>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row>
    <row r="67" spans="1:67" ht="24.95" customHeight="1" x14ac:dyDescent="0.25">
      <c r="T67" s="11"/>
      <c r="U67" s="3"/>
      <c r="V67" s="3"/>
    </row>
    <row r="68" spans="1:67" ht="24.95" customHeight="1" x14ac:dyDescent="0.25"/>
    <row r="69" spans="1:67" ht="24.95" customHeight="1" x14ac:dyDescent="0.25"/>
    <row r="70" spans="1:67" ht="24.95" customHeight="1" x14ac:dyDescent="0.25"/>
    <row r="71" spans="1:67" ht="24.95" customHeight="1" x14ac:dyDescent="0.25"/>
    <row r="72" spans="1:67" ht="24.95" customHeight="1" x14ac:dyDescent="0.25"/>
    <row r="73" spans="1:67" ht="24.95" customHeight="1" x14ac:dyDescent="0.25"/>
    <row r="74" spans="1:67" ht="24.95" customHeight="1" x14ac:dyDescent="0.25"/>
    <row r="75" spans="1:67" ht="24.95" customHeight="1" x14ac:dyDescent="0.25"/>
    <row r="76" spans="1:67" ht="24.95" customHeight="1" x14ac:dyDescent="0.25"/>
    <row r="77" spans="1:67" ht="24.95" customHeight="1" x14ac:dyDescent="0.25"/>
    <row r="78" spans="1:67" ht="24.95" customHeight="1" x14ac:dyDescent="0.25"/>
    <row r="79" spans="1:67" ht="24.95" customHeight="1" x14ac:dyDescent="0.25"/>
    <row r="80" spans="1:67" ht="24.95" customHeight="1" x14ac:dyDescent="0.25"/>
    <row r="81" ht="24.95" customHeight="1" x14ac:dyDescent="0.25"/>
    <row r="82" ht="24.95" customHeight="1" x14ac:dyDescent="0.25"/>
    <row r="83" ht="24.95" customHeight="1" x14ac:dyDescent="0.25"/>
    <row r="84" ht="24.95" customHeight="1" x14ac:dyDescent="0.25"/>
    <row r="85" ht="24.95" customHeight="1" x14ac:dyDescent="0.25"/>
    <row r="86" ht="24.95" customHeight="1" x14ac:dyDescent="0.25"/>
  </sheetData>
  <mergeCells count="2">
    <mergeCell ref="F29:J29"/>
    <mergeCell ref="F30:I30"/>
  </mergeCells>
  <conditionalFormatting sqref="S46:S66">
    <cfRule type="cellIs" dxfId="49" priority="25" operator="between">
      <formula>46</formula>
      <formula>60</formula>
    </cfRule>
    <cfRule type="cellIs" dxfId="48" priority="26" operator="between">
      <formula>45</formula>
      <formula>31</formula>
    </cfRule>
    <cfRule type="cellIs" dxfId="47" priority="27" operator="lessThan">
      <formula>30</formula>
    </cfRule>
  </conditionalFormatting>
  <conditionalFormatting sqref="T46:V46">
    <cfRule type="cellIs" dxfId="46" priority="5" operator="equal">
      <formula>$T$49</formula>
    </cfRule>
  </conditionalFormatting>
  <conditionalFormatting sqref="T46:V67">
    <cfRule type="cellIs" dxfId="45" priority="6" operator="equal">
      <formula>$T$46</formula>
    </cfRule>
  </conditionalFormatting>
  <conditionalFormatting sqref="T49:V66">
    <cfRule type="cellIs" dxfId="44" priority="4" operator="equal">
      <formula>$T$49</formula>
    </cfRule>
  </conditionalFormatting>
  <conditionalFormatting sqref="T55:V66">
    <cfRule type="cellIs" dxfId="43" priority="3" operator="equal">
      <formula>$T$58</formula>
    </cfRule>
  </conditionalFormatting>
  <conditionalFormatting sqref="W46:Y48 W49:X57 Y49:Y66 X58 W59:X66 AD46:AD66">
    <cfRule type="containsText" dxfId="42" priority="13" operator="containsText" text="स्टॉक उपलब्ध हे">
      <formula>NOT(ISERROR(SEARCH("स्टॉक उपलब्ध हे",W46)))</formula>
    </cfRule>
  </conditionalFormatting>
  <conditionalFormatting sqref="W46:Y48 W49:X57 Y49:Y66 X58 W59:X66">
    <cfRule type="containsText" dxfId="41" priority="7" operator="containsText" text="स्टॉक उपलब्ध हे">
      <formula>NOT(ISERROR(SEARCH("स्टॉक उपलब्ध हे",W46)))</formula>
    </cfRule>
    <cfRule type="containsText" dxfId="40" priority="8" operator="containsText" text="स्टॉक समाप्त हे">
      <formula>NOT(ISERROR(SEARCH("स्टॉक समाप्त हे",W46)))</formula>
    </cfRule>
    <cfRule type="containsText" dxfId="39" priority="9" operator="containsText" text="Available">
      <formula>NOT(ISERROR(SEARCH("Available",W46)))</formula>
    </cfRule>
    <cfRule type="containsText" dxfId="38" priority="10" operator="containsText" text="Finished">
      <formula>NOT(ISERROR(SEARCH("Finished",W46)))</formula>
    </cfRule>
    <cfRule type="containsText" dxfId="37" priority="11" operator="containsText" text="FALSE">
      <formula>NOT(ISERROR(SEARCH("FALSE",W46)))</formula>
    </cfRule>
    <cfRule type="containsText" dxfId="36" priority="12" operator="containsText" text="False">
      <formula>NOT(ISERROR(SEARCH("False",W46)))</formula>
    </cfRule>
    <cfRule type="containsText" dxfId="35" priority="23" operator="containsText" text="No">
      <formula>NOT(ISERROR(SEARCH("No",W46)))</formula>
    </cfRule>
    <cfRule type="containsText" dxfId="34" priority="24" operator="containsText" text="Yes">
      <formula>NOT(ISERROR(SEARCH("Yes",W46)))</formula>
    </cfRule>
  </conditionalFormatting>
  <conditionalFormatting sqref="W46:Y48 AC46:AD66 W49:X57 Y49:Y66 X58 W59:X66">
    <cfRule type="containsText" dxfId="33" priority="19" operator="containsText" text="Available">
      <formula>NOT(ISERROR(SEARCH("Available",W46)))</formula>
    </cfRule>
  </conditionalFormatting>
  <conditionalFormatting sqref="W46:Y48 AD46:AD66 W49:X57 Y49:Y66 X58 W59:X66">
    <cfRule type="containsText" dxfId="32" priority="14" operator="containsText" text="स्टॉक समाप्त हे">
      <formula>NOT(ISERROR(SEARCH("स्टॉक समाप्त हे",W46)))</formula>
    </cfRule>
    <cfRule type="containsText" dxfId="31" priority="16" operator="containsText" text="Finished">
      <formula>NOT(ISERROR(SEARCH("Finished",W46)))</formula>
    </cfRule>
    <cfRule type="containsText" dxfId="30" priority="17" operator="containsText" text="FALSE">
      <formula>NOT(ISERROR(SEARCH("FALSE",W46)))</formula>
    </cfRule>
    <cfRule type="containsText" dxfId="29" priority="18" operator="containsText" text="False">
      <formula>NOT(ISERROR(SEARCH("False",W46)))</formula>
    </cfRule>
  </conditionalFormatting>
  <conditionalFormatting sqref="AB46">
    <cfRule type="cellIs" dxfId="28" priority="1" operator="equal">
      <formula>$T$49</formula>
    </cfRule>
    <cfRule type="cellIs" dxfId="27" priority="2" operator="equal">
      <formula>$T$46</formula>
    </cfRule>
  </conditionalFormatting>
  <conditionalFormatting sqref="AC46:AC66">
    <cfRule type="containsText" dxfId="26" priority="20" operator="containsText" text="Finished">
      <formula>NOT(ISERROR(SEARCH("Finished",AC46)))</formula>
    </cfRule>
    <cfRule type="containsText" dxfId="25" priority="21" operator="containsText" text="FALSE">
      <formula>NOT(ISERROR(SEARCH("FALSE",AC46)))</formula>
    </cfRule>
    <cfRule type="containsText" dxfId="24" priority="22" operator="containsText" text="False">
      <formula>NOT(ISERROR(SEARCH("False",AC46)))</formula>
    </cfRule>
  </conditionalFormatting>
  <dataValidations count="6">
    <dataValidation type="list" allowBlank="1" showInputMessage="1" showErrorMessage="1" sqref="F46:F66" xr:uid="{20EFABCF-B2E6-4BBE-A205-D1D0B8DBBB0D}">
      <formula1>"Kharif, Zaid, Rabi"</formula1>
    </dataValidation>
    <dataValidation type="list" allowBlank="1" showInputMessage="1" showErrorMessage="1" sqref="H46:H66 Q46:Q66" xr:uid="{86464007-60B1-483D-9887-13974E1C69A0}">
      <formula1>"Kg, Packets, Litre, Mililitre"</formula1>
    </dataValidation>
    <dataValidation type="list" allowBlank="1" showInputMessage="1" showErrorMessage="1" sqref="F46:F65" xr:uid="{DF1CB822-BCC8-48EF-9E42-28EE1E72FD6D}">
      <formula1>#REF!</formula1>
    </dataValidation>
    <dataValidation type="list" allowBlank="1" showInputMessage="1" showErrorMessage="1" sqref="Y46:Y66" xr:uid="{3D43612F-B51A-43CE-8164-BD42EE99DCAD}">
      <formula1>"Yes, No"</formula1>
    </dataValidation>
    <dataValidation type="list" allowBlank="1" showInputMessage="1" showErrorMessage="1" sqref="I19" xr:uid="{B458732B-9A7A-4D28-B307-5C6B8F6D27D0}">
      <formula1>$B$20:$E$20</formula1>
    </dataValidation>
    <dataValidation type="list" allowBlank="1" showInputMessage="1" showErrorMessage="1" sqref="J19" xr:uid="{37C6813E-5BDD-4C7A-BC9B-FEBC60749F72}">
      <formula1>INDIRECT($I$19)</formula1>
    </dataValidation>
  </dataValidations>
  <pageMargins left="0.7" right="0.7" top="0.75" bottom="0.75" header="0.3" footer="0.3"/>
  <pageSetup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A2097-C23E-47C6-866A-6DC98EFD2B7E}">
  <dimension ref="A1:B27"/>
  <sheetViews>
    <sheetView workbookViewId="0">
      <selection activeCell="C20" sqref="C20"/>
    </sheetView>
  </sheetViews>
  <sheetFormatPr defaultRowHeight="15" x14ac:dyDescent="0.25"/>
  <cols>
    <col min="1" max="1" width="38.7109375" style="136" bestFit="1" customWidth="1"/>
    <col min="2" max="2" width="35.42578125" style="136" bestFit="1" customWidth="1"/>
    <col min="3" max="3" width="50.42578125" style="136" bestFit="1" customWidth="1"/>
    <col min="4" max="16384" width="9.140625" style="136"/>
  </cols>
  <sheetData>
    <row r="1" spans="1:2" x14ac:dyDescent="0.25">
      <c r="A1" s="135" t="s">
        <v>437</v>
      </c>
      <c r="B1" s="136" t="s">
        <v>505</v>
      </c>
    </row>
    <row r="3" spans="1:2" x14ac:dyDescent="0.25">
      <c r="A3" s="135" t="s">
        <v>504</v>
      </c>
      <c r="B3" s="136" t="s">
        <v>506</v>
      </c>
    </row>
    <row r="4" spans="1:2" x14ac:dyDescent="0.25">
      <c r="A4" s="137" t="s">
        <v>478</v>
      </c>
      <c r="B4" s="136">
        <v>16</v>
      </c>
    </row>
    <row r="5" spans="1:2" x14ac:dyDescent="0.25">
      <c r="A5" s="138" t="s">
        <v>460</v>
      </c>
      <c r="B5" s="136">
        <v>16</v>
      </c>
    </row>
    <row r="6" spans="1:2" x14ac:dyDescent="0.25">
      <c r="A6" s="137" t="s">
        <v>443</v>
      </c>
      <c r="B6" s="136">
        <v>22</v>
      </c>
    </row>
    <row r="7" spans="1:2" x14ac:dyDescent="0.25">
      <c r="A7" s="138" t="s">
        <v>460</v>
      </c>
      <c r="B7" s="136">
        <v>22</v>
      </c>
    </row>
    <row r="8" spans="1:2" x14ac:dyDescent="0.25">
      <c r="A8" s="137" t="s">
        <v>416</v>
      </c>
      <c r="B8" s="136">
        <v>1</v>
      </c>
    </row>
    <row r="9" spans="1:2" x14ac:dyDescent="0.25">
      <c r="A9" s="138" t="s">
        <v>223</v>
      </c>
      <c r="B9" s="136">
        <v>1</v>
      </c>
    </row>
    <row r="10" spans="1:2" x14ac:dyDescent="0.25">
      <c r="A10" s="137" t="s">
        <v>469</v>
      </c>
      <c r="B10" s="136">
        <v>6</v>
      </c>
    </row>
    <row r="11" spans="1:2" x14ac:dyDescent="0.25">
      <c r="A11" s="138" t="s">
        <v>460</v>
      </c>
      <c r="B11" s="136">
        <v>6</v>
      </c>
    </row>
    <row r="12" spans="1:2" x14ac:dyDescent="0.25">
      <c r="A12" s="137" t="s">
        <v>480</v>
      </c>
      <c r="B12" s="136">
        <v>0</v>
      </c>
    </row>
    <row r="13" spans="1:2" x14ac:dyDescent="0.25">
      <c r="A13" s="138" t="s">
        <v>460</v>
      </c>
      <c r="B13" s="136">
        <v>0</v>
      </c>
    </row>
    <row r="14" spans="1:2" x14ac:dyDescent="0.25">
      <c r="A14" s="137" t="s">
        <v>464</v>
      </c>
      <c r="B14" s="136">
        <v>71.25</v>
      </c>
    </row>
    <row r="15" spans="1:2" x14ac:dyDescent="0.25">
      <c r="A15" s="138" t="s">
        <v>460</v>
      </c>
      <c r="B15" s="136">
        <v>71.25</v>
      </c>
    </row>
    <row r="16" spans="1:2" x14ac:dyDescent="0.25">
      <c r="A16" s="137" t="s">
        <v>267</v>
      </c>
      <c r="B16" s="136">
        <v>44.1</v>
      </c>
    </row>
    <row r="17" spans="1:2" x14ac:dyDescent="0.25">
      <c r="A17" s="138" t="s">
        <v>484</v>
      </c>
      <c r="B17" s="136">
        <v>9</v>
      </c>
    </row>
    <row r="18" spans="1:2" x14ac:dyDescent="0.25">
      <c r="A18" s="138" t="s">
        <v>145</v>
      </c>
      <c r="B18" s="136">
        <v>0</v>
      </c>
    </row>
    <row r="19" spans="1:2" x14ac:dyDescent="0.25">
      <c r="A19" s="138" t="s">
        <v>448</v>
      </c>
      <c r="B19" s="136">
        <v>0</v>
      </c>
    </row>
    <row r="20" spans="1:2" x14ac:dyDescent="0.25">
      <c r="A20" s="138" t="s">
        <v>494</v>
      </c>
      <c r="B20" s="136">
        <v>11</v>
      </c>
    </row>
    <row r="21" spans="1:2" x14ac:dyDescent="0.25">
      <c r="A21" s="138" t="s">
        <v>487</v>
      </c>
      <c r="B21" s="136">
        <v>20</v>
      </c>
    </row>
    <row r="22" spans="1:2" x14ac:dyDescent="0.25">
      <c r="A22" s="138" t="s">
        <v>472</v>
      </c>
      <c r="B22" s="136">
        <v>0</v>
      </c>
    </row>
    <row r="23" spans="1:2" x14ac:dyDescent="0.25">
      <c r="A23" s="138" t="s">
        <v>491</v>
      </c>
      <c r="B23" s="136">
        <v>4.0999999999999996</v>
      </c>
    </row>
    <row r="24" spans="1:2" x14ac:dyDescent="0.25">
      <c r="A24" s="138" t="s">
        <v>490</v>
      </c>
      <c r="B24" s="136">
        <v>0</v>
      </c>
    </row>
    <row r="25" spans="1:2" x14ac:dyDescent="0.25">
      <c r="A25" s="138" t="s">
        <v>474</v>
      </c>
      <c r="B25" s="136">
        <v>0</v>
      </c>
    </row>
    <row r="26" spans="1:2" x14ac:dyDescent="0.25">
      <c r="A26" s="138" t="s">
        <v>477</v>
      </c>
      <c r="B26" s="136">
        <v>0</v>
      </c>
    </row>
    <row r="27" spans="1:2" x14ac:dyDescent="0.25">
      <c r="A27" s="137" t="s">
        <v>51</v>
      </c>
      <c r="B27" s="136">
        <v>160.35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74"/>
  <sheetViews>
    <sheetView showGridLines="0" topLeftCell="A29" zoomScale="95" zoomScaleNormal="95" workbookViewId="0">
      <selection activeCell="M33" sqref="M33"/>
    </sheetView>
  </sheetViews>
  <sheetFormatPr defaultRowHeight="15" x14ac:dyDescent="0.25"/>
  <cols>
    <col min="1" max="1" width="11.28515625" customWidth="1"/>
    <col min="2" max="2" width="19.7109375" customWidth="1"/>
    <col min="3" max="3" width="19" customWidth="1"/>
    <col min="4" max="4" width="15.5703125" customWidth="1"/>
    <col min="5" max="5" width="14.5703125" customWidth="1"/>
    <col min="6" max="6" width="13.28515625" customWidth="1"/>
    <col min="7" max="7" width="8.7109375" customWidth="1"/>
    <col min="9" max="9" width="14.28515625" customWidth="1"/>
    <col min="10" max="10" width="12" customWidth="1"/>
    <col min="12" max="12" width="23.42578125" customWidth="1"/>
    <col min="13" max="13" width="13" customWidth="1"/>
    <col min="15" max="15" width="12.7109375" customWidth="1"/>
    <col min="16" max="16" width="8.85546875" customWidth="1"/>
    <col min="17" max="17" width="9.5703125" customWidth="1"/>
    <col min="18" max="18" width="12" customWidth="1"/>
    <col min="19" max="19" width="12.7109375" customWidth="1"/>
    <col min="20" max="20" width="12.5703125" customWidth="1"/>
    <col min="21" max="21" width="14" customWidth="1"/>
    <col min="22" max="22" width="10.28515625" customWidth="1"/>
    <col min="23" max="23" width="11.85546875" customWidth="1"/>
    <col min="25" max="25" width="11" customWidth="1"/>
    <col min="26" max="26" width="14.140625" customWidth="1"/>
    <col min="28" max="28" width="4.28515625" customWidth="1"/>
  </cols>
  <sheetData>
    <row r="1" spans="1:13" ht="25.5" hidden="1" x14ac:dyDescent="0.25">
      <c r="A1" s="104" t="s">
        <v>32</v>
      </c>
      <c r="B1" s="104" t="s">
        <v>50</v>
      </c>
      <c r="C1" s="104" t="s">
        <v>419</v>
      </c>
      <c r="D1" s="105" t="s">
        <v>117</v>
      </c>
      <c r="E1" s="105" t="s">
        <v>132</v>
      </c>
      <c r="F1" s="105" t="s">
        <v>145</v>
      </c>
      <c r="G1" s="105" t="s">
        <v>436</v>
      </c>
      <c r="H1" s="103" t="s">
        <v>452</v>
      </c>
      <c r="I1" s="105" t="s">
        <v>450</v>
      </c>
      <c r="J1" s="79" t="s">
        <v>185</v>
      </c>
      <c r="K1" s="106" t="s">
        <v>448</v>
      </c>
      <c r="L1" s="103" t="s">
        <v>41</v>
      </c>
      <c r="M1" s="103" t="s">
        <v>258</v>
      </c>
    </row>
    <row r="2" spans="1:13" ht="38.25" hidden="1" x14ac:dyDescent="0.25">
      <c r="A2" s="100" t="s">
        <v>83</v>
      </c>
      <c r="B2" s="101" t="s">
        <v>112</v>
      </c>
      <c r="C2" s="101" t="s">
        <v>449</v>
      </c>
      <c r="D2" s="101" t="s">
        <v>120</v>
      </c>
      <c r="E2" s="101" t="s">
        <v>137</v>
      </c>
      <c r="F2" s="100" t="s">
        <v>454</v>
      </c>
      <c r="G2" s="101" t="s">
        <v>156</v>
      </c>
      <c r="H2" s="100" t="s">
        <v>172</v>
      </c>
      <c r="I2" s="101" t="s">
        <v>178</v>
      </c>
      <c r="J2" s="101" t="s">
        <v>187</v>
      </c>
      <c r="K2" s="99" t="s">
        <v>448</v>
      </c>
      <c r="L2" s="100" t="s">
        <v>458</v>
      </c>
      <c r="M2" s="100" t="s">
        <v>458</v>
      </c>
    </row>
    <row r="3" spans="1:13" ht="38.25" hidden="1" x14ac:dyDescent="0.25">
      <c r="A3" s="101" t="s">
        <v>85</v>
      </c>
      <c r="B3" s="57" t="s">
        <v>451</v>
      </c>
      <c r="D3" s="100" t="s">
        <v>121</v>
      </c>
      <c r="E3" s="101" t="s">
        <v>139</v>
      </c>
      <c r="F3" s="101" t="s">
        <v>453</v>
      </c>
      <c r="G3" s="101" t="s">
        <v>159</v>
      </c>
      <c r="I3" s="101" t="s">
        <v>182</v>
      </c>
      <c r="J3" s="101" t="s">
        <v>188</v>
      </c>
      <c r="L3" s="101"/>
      <c r="M3" s="101"/>
    </row>
    <row r="4" spans="1:13" ht="25.5" hidden="1" x14ac:dyDescent="0.25">
      <c r="A4" s="101" t="s">
        <v>86</v>
      </c>
      <c r="B4" s="101" t="s">
        <v>114</v>
      </c>
      <c r="D4" s="101" t="s">
        <v>123</v>
      </c>
      <c r="E4" s="101" t="s">
        <v>455</v>
      </c>
      <c r="F4" s="101" t="s">
        <v>151</v>
      </c>
      <c r="G4" s="101" t="s">
        <v>160</v>
      </c>
      <c r="J4" s="100" t="s">
        <v>189</v>
      </c>
      <c r="L4" s="101"/>
      <c r="M4" s="101"/>
    </row>
    <row r="5" spans="1:13" ht="25.5" hidden="1" x14ac:dyDescent="0.25">
      <c r="A5" s="101" t="s">
        <v>87</v>
      </c>
      <c r="B5" s="101" t="s">
        <v>115</v>
      </c>
      <c r="D5" s="101" t="s">
        <v>124</v>
      </c>
      <c r="L5" s="101"/>
      <c r="M5" s="101"/>
    </row>
    <row r="6" spans="1:13" ht="25.5" hidden="1" x14ac:dyDescent="0.25">
      <c r="A6" s="101" t="s">
        <v>88</v>
      </c>
      <c r="D6" s="101" t="s">
        <v>127</v>
      </c>
      <c r="L6" s="101"/>
      <c r="M6" s="101"/>
    </row>
    <row r="7" spans="1:13" ht="25.5" hidden="1" x14ac:dyDescent="0.25">
      <c r="A7" s="101" t="s">
        <v>89</v>
      </c>
      <c r="L7" s="101"/>
      <c r="M7" s="101"/>
    </row>
    <row r="8" spans="1:13" hidden="1" x14ac:dyDescent="0.25">
      <c r="A8" s="101" t="s">
        <v>92</v>
      </c>
      <c r="L8" s="101"/>
      <c r="M8" s="101"/>
    </row>
    <row r="9" spans="1:13" hidden="1" x14ac:dyDescent="0.25">
      <c r="A9" s="101" t="s">
        <v>93</v>
      </c>
      <c r="L9" s="101"/>
      <c r="M9" s="101"/>
    </row>
    <row r="10" spans="1:13" ht="38.25" hidden="1" x14ac:dyDescent="0.25">
      <c r="A10" s="101" t="s">
        <v>94</v>
      </c>
    </row>
    <row r="11" spans="1:13" ht="25.5" hidden="1" x14ac:dyDescent="0.25">
      <c r="A11" s="101" t="s">
        <v>97</v>
      </c>
    </row>
    <row r="12" spans="1:13" hidden="1" x14ac:dyDescent="0.25">
      <c r="A12" s="101" t="s">
        <v>99</v>
      </c>
    </row>
    <row r="13" spans="1:13" ht="38.25" hidden="1" x14ac:dyDescent="0.25">
      <c r="A13" s="101" t="s">
        <v>101</v>
      </c>
    </row>
    <row r="14" spans="1:13" ht="25.5" hidden="1" x14ac:dyDescent="0.25">
      <c r="A14" s="101" t="s">
        <v>102</v>
      </c>
    </row>
    <row r="15" spans="1:13" ht="25.5" hidden="1" x14ac:dyDescent="0.25">
      <c r="A15" s="101" t="s">
        <v>103</v>
      </c>
    </row>
    <row r="16" spans="1:13" ht="25.5" hidden="1" x14ac:dyDescent="0.25">
      <c r="A16" s="101" t="s">
        <v>105</v>
      </c>
    </row>
    <row r="17" spans="1:63" hidden="1" x14ac:dyDescent="0.25"/>
    <row r="18" spans="1:63" hidden="1" x14ac:dyDescent="0.25">
      <c r="I18" s="29" t="s">
        <v>457</v>
      </c>
      <c r="J18" s="29" t="s">
        <v>74</v>
      </c>
    </row>
    <row r="19" spans="1:63" hidden="1" x14ac:dyDescent="0.25">
      <c r="E19" s="107"/>
      <c r="H19" s="107"/>
      <c r="I19" s="105"/>
      <c r="J19" s="105"/>
      <c r="K19" s="81"/>
      <c r="L19" s="108"/>
      <c r="M19" s="85"/>
      <c r="N19" s="85"/>
    </row>
    <row r="20" spans="1:63" hidden="1" x14ac:dyDescent="0.25">
      <c r="B20" s="105" t="s">
        <v>31</v>
      </c>
      <c r="C20" s="39" t="s">
        <v>267</v>
      </c>
      <c r="D20" s="39" t="s">
        <v>41</v>
      </c>
      <c r="E20" s="39" t="s">
        <v>258</v>
      </c>
      <c r="I20" s="29"/>
      <c r="J20" s="29"/>
    </row>
    <row r="21" spans="1:63" hidden="1" x14ac:dyDescent="0.25">
      <c r="B21" s="57" t="s">
        <v>32</v>
      </c>
      <c r="C21" s="101" t="s">
        <v>117</v>
      </c>
      <c r="D21" s="100" t="s">
        <v>456</v>
      </c>
      <c r="E21" s="101" t="s">
        <v>269</v>
      </c>
    </row>
    <row r="22" spans="1:63" ht="25.5" hidden="1" x14ac:dyDescent="0.25">
      <c r="B22" s="57" t="s">
        <v>50</v>
      </c>
      <c r="C22" s="101" t="s">
        <v>132</v>
      </c>
      <c r="D22" s="101" t="s">
        <v>318</v>
      </c>
      <c r="E22" s="101" t="s">
        <v>271</v>
      </c>
    </row>
    <row r="23" spans="1:63" ht="25.5" hidden="1" x14ac:dyDescent="0.25">
      <c r="B23" s="57" t="s">
        <v>419</v>
      </c>
      <c r="C23" s="101" t="s">
        <v>145</v>
      </c>
      <c r="D23" s="101" t="s">
        <v>323</v>
      </c>
      <c r="E23" s="101" t="s">
        <v>275</v>
      </c>
    </row>
    <row r="24" spans="1:63" ht="25.5" hidden="1" x14ac:dyDescent="0.25">
      <c r="B24" s="29"/>
      <c r="C24" s="101" t="s">
        <v>436</v>
      </c>
      <c r="D24" s="101" t="s">
        <v>330</v>
      </c>
      <c r="E24" s="101" t="s">
        <v>276</v>
      </c>
    </row>
    <row r="25" spans="1:63" hidden="1" x14ac:dyDescent="0.25">
      <c r="B25" s="29"/>
      <c r="C25" s="102" t="s">
        <v>452</v>
      </c>
      <c r="D25" s="101" t="s">
        <v>332</v>
      </c>
      <c r="E25" s="101" t="s">
        <v>293</v>
      </c>
    </row>
    <row r="26" spans="1:63" hidden="1" x14ac:dyDescent="0.25">
      <c r="B26" s="29"/>
      <c r="C26" s="101" t="s">
        <v>450</v>
      </c>
      <c r="D26" s="101" t="s">
        <v>335</v>
      </c>
      <c r="E26" s="101" t="s">
        <v>300</v>
      </c>
      <c r="I26" t="s">
        <v>461</v>
      </c>
    </row>
    <row r="27" spans="1:63" hidden="1" x14ac:dyDescent="0.25">
      <c r="B27" s="29"/>
      <c r="C27" s="78" t="s">
        <v>185</v>
      </c>
      <c r="D27" s="101" t="s">
        <v>345</v>
      </c>
      <c r="E27" s="101" t="s">
        <v>301</v>
      </c>
    </row>
    <row r="28" spans="1:63" hidden="1" x14ac:dyDescent="0.25">
      <c r="B28" s="29"/>
      <c r="C28" s="99" t="s">
        <v>448</v>
      </c>
      <c r="D28" s="101" t="s">
        <v>42</v>
      </c>
      <c r="E28" s="11" t="s">
        <v>462</v>
      </c>
    </row>
    <row r="29" spans="1:63" ht="18.75" x14ac:dyDescent="0.25">
      <c r="F29" s="197" t="s">
        <v>0</v>
      </c>
      <c r="G29" s="197"/>
      <c r="H29" s="197"/>
      <c r="I29" s="197"/>
      <c r="J29" s="197"/>
    </row>
    <row r="30" spans="1:63" ht="45.75" customHeight="1" x14ac:dyDescent="0.3">
      <c r="B30" s="115">
        <f ca="1">+TODAY()</f>
        <v>45467</v>
      </c>
      <c r="C30" s="1"/>
      <c r="D30" s="1"/>
      <c r="E30" s="1"/>
      <c r="F30" s="198"/>
      <c r="G30" s="198"/>
      <c r="H30" s="198"/>
      <c r="I30" s="198"/>
      <c r="K30" s="52"/>
      <c r="P30" s="2"/>
      <c r="Q30" s="2"/>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row>
    <row r="31" spans="1:63" s="28" customFormat="1" ht="11.25" customHeight="1" x14ac:dyDescent="0.25">
      <c r="A31" s="110"/>
      <c r="B31" s="111"/>
      <c r="C31" s="112"/>
      <c r="D31" s="112"/>
      <c r="E31" s="112"/>
      <c r="F31" s="113"/>
      <c r="G31" s="113"/>
      <c r="H31" s="113"/>
      <c r="I31" s="113"/>
      <c r="J31" s="110"/>
      <c r="K31" s="110"/>
      <c r="L31" s="110"/>
      <c r="M31" s="110"/>
      <c r="N31" s="110"/>
      <c r="O31" s="110"/>
      <c r="P31" s="114"/>
      <c r="Q31" s="114"/>
      <c r="R31" s="110"/>
      <c r="S31" s="110"/>
      <c r="T31" s="110"/>
      <c r="U31" s="110"/>
      <c r="V31" s="110"/>
      <c r="W31" s="110"/>
      <c r="X31" s="110"/>
      <c r="Y31" s="110"/>
    </row>
    <row r="32" spans="1:63" s="8" customFormat="1" ht="53.25" customHeight="1" x14ac:dyDescent="0.25">
      <c r="A32" s="51" t="s">
        <v>4</v>
      </c>
      <c r="B32" s="51" t="s">
        <v>5</v>
      </c>
      <c r="C32" s="51" t="s">
        <v>6</v>
      </c>
      <c r="D32" s="51" t="s">
        <v>7</v>
      </c>
      <c r="E32" s="51" t="s">
        <v>437</v>
      </c>
      <c r="F32" s="51" t="s">
        <v>8</v>
      </c>
      <c r="G32" s="51" t="s">
        <v>9</v>
      </c>
      <c r="H32" s="51" t="s">
        <v>10</v>
      </c>
      <c r="I32" s="51" t="s">
        <v>11</v>
      </c>
      <c r="J32" s="51" t="s">
        <v>12</v>
      </c>
      <c r="K32" s="34" t="s">
        <v>14</v>
      </c>
      <c r="L32" s="51" t="s">
        <v>15</v>
      </c>
      <c r="M32" s="51" t="s">
        <v>16</v>
      </c>
      <c r="N32" s="51" t="s">
        <v>17</v>
      </c>
      <c r="O32" s="34" t="s">
        <v>18</v>
      </c>
      <c r="P32" s="51" t="s">
        <v>463</v>
      </c>
      <c r="Q32" s="51" t="s">
        <v>10</v>
      </c>
      <c r="R32" s="34" t="s">
        <v>25</v>
      </c>
      <c r="S32" s="34" t="s">
        <v>26</v>
      </c>
      <c r="T32" s="51" t="s">
        <v>29</v>
      </c>
      <c r="U32" s="51" t="s">
        <v>30</v>
      </c>
      <c r="V32" s="199" t="s">
        <v>497</v>
      </c>
      <c r="W32" s="199"/>
      <c r="X32" s="51" t="s">
        <v>511</v>
      </c>
      <c r="Y32" s="51" t="s">
        <v>510</v>
      </c>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row>
    <row r="33" spans="1:63" s="3" customFormat="1" ht="24.95" customHeight="1" x14ac:dyDescent="0.25">
      <c r="A33" s="11">
        <v>1</v>
      </c>
      <c r="B33" s="36" t="s">
        <v>464</v>
      </c>
      <c r="C33" s="36" t="s">
        <v>465</v>
      </c>
      <c r="D33" s="35" t="s">
        <v>460</v>
      </c>
      <c r="E33" s="35" t="str">
        <f t="shared" ref="E33:E53" si="0">UPPER(MID(B33,1,2)) &amp; UPPER(MID(C33,1,3)) &amp; TEXT(M33,"DD.M.YY")</f>
        <v>ORSUN24.6.21</v>
      </c>
      <c r="F33" s="11" t="s">
        <v>459</v>
      </c>
      <c r="G33" s="57">
        <v>200</v>
      </c>
      <c r="H33" s="57" t="s">
        <v>499</v>
      </c>
      <c r="I33" s="36">
        <v>44377</v>
      </c>
      <c r="J33" s="36">
        <f>I33+365</f>
        <v>44742</v>
      </c>
      <c r="K33" s="11">
        <f t="shared" ref="K33:K46" si="1">J33-I33</f>
        <v>365</v>
      </c>
      <c r="L33" s="120" t="s">
        <v>501</v>
      </c>
      <c r="M33" s="120">
        <v>44371</v>
      </c>
      <c r="N33" s="37">
        <v>0</v>
      </c>
      <c r="O33" s="36">
        <f>M33+N33</f>
        <v>44371</v>
      </c>
      <c r="P33" s="57">
        <v>2.25</v>
      </c>
      <c r="Q33" s="57" t="s">
        <v>499</v>
      </c>
      <c r="R33" s="11">
        <f t="shared" ref="R33:R53" si="2">G33-P33</f>
        <v>197.75</v>
      </c>
      <c r="S33" s="11">
        <f t="shared" ref="S33:S53" ca="1" si="3">J33-$B$30</f>
        <v>-725</v>
      </c>
      <c r="T33" s="57" t="s">
        <v>447</v>
      </c>
      <c r="U33" s="57" t="s">
        <v>460</v>
      </c>
      <c r="V33" s="57" t="str">
        <f>IF(R33=0,"Finished","Available")</f>
        <v>Available</v>
      </c>
      <c r="W33" s="119" t="str">
        <f>IF(R33=0,"स्टॉक समाप्त हे","स्टॉक उपलब्ध हे")</f>
        <v>स्टॉक उपलब्ध हे</v>
      </c>
      <c r="X33" s="42">
        <v>10</v>
      </c>
      <c r="Y33" s="42">
        <f>R33*X33</f>
        <v>1977.5</v>
      </c>
      <c r="Z33" s="2"/>
      <c r="AA33" s="2"/>
      <c r="AB33" s="2"/>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row>
    <row r="34" spans="1:63" s="6" customFormat="1" ht="24.95" customHeight="1" x14ac:dyDescent="0.25">
      <c r="A34" s="11">
        <f>A33+1</f>
        <v>2</v>
      </c>
      <c r="B34" s="36" t="s">
        <v>464</v>
      </c>
      <c r="C34" s="36" t="s">
        <v>466</v>
      </c>
      <c r="D34" s="35" t="s">
        <v>460</v>
      </c>
      <c r="E34" s="35" t="str">
        <f t="shared" si="0"/>
        <v>ORSUN25.6.21</v>
      </c>
      <c r="F34" s="11" t="s">
        <v>459</v>
      </c>
      <c r="G34" s="57">
        <v>200</v>
      </c>
      <c r="H34" s="57" t="s">
        <v>499</v>
      </c>
      <c r="I34" s="36">
        <v>44377</v>
      </c>
      <c r="J34" s="36">
        <f t="shared" ref="J34:J36" si="4">I34+365</f>
        <v>44742</v>
      </c>
      <c r="K34" s="11">
        <f t="shared" si="1"/>
        <v>365</v>
      </c>
      <c r="L34" s="120" t="s">
        <v>501</v>
      </c>
      <c r="M34" s="120">
        <v>44372</v>
      </c>
      <c r="N34" s="37">
        <v>0</v>
      </c>
      <c r="O34" s="36">
        <f t="shared" ref="O34:O52" si="5">M34+N34</f>
        <v>44372</v>
      </c>
      <c r="P34" s="57">
        <v>69</v>
      </c>
      <c r="Q34" s="57" t="s">
        <v>499</v>
      </c>
      <c r="R34" s="11">
        <f t="shared" si="2"/>
        <v>131</v>
      </c>
      <c r="S34" s="11">
        <f t="shared" ca="1" si="3"/>
        <v>-725</v>
      </c>
      <c r="T34" s="57" t="s">
        <v>447</v>
      </c>
      <c r="U34" s="57" t="s">
        <v>460</v>
      </c>
      <c r="V34" s="57" t="str">
        <f t="shared" ref="V34:V53" si="6">IF(R34=0,"Finished","Available")</f>
        <v>Available</v>
      </c>
      <c r="W34" s="119" t="str">
        <f t="shared" ref="W34:W53" si="7">IF(R34=0,"स्टॉक समाप्त हे","स्टॉक उपलब्ध हे")</f>
        <v>स्टॉक उपलब्ध हे</v>
      </c>
      <c r="X34" s="42">
        <v>20</v>
      </c>
      <c r="Y34" s="42">
        <f t="shared" ref="Y34:Y53" si="8">R34*X34</f>
        <v>2620</v>
      </c>
      <c r="Z34" s="2"/>
      <c r="AA34" s="2"/>
      <c r="AB34" s="2"/>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row>
    <row r="35" spans="1:63" s="6" customFormat="1" ht="24.95" customHeight="1" x14ac:dyDescent="0.25">
      <c r="A35" s="11">
        <f t="shared" ref="A35:A53" si="9">A34+1</f>
        <v>3</v>
      </c>
      <c r="B35" s="36" t="s">
        <v>464</v>
      </c>
      <c r="C35" s="36" t="s">
        <v>467</v>
      </c>
      <c r="D35" s="35" t="s">
        <v>460</v>
      </c>
      <c r="E35" s="35" t="str">
        <f t="shared" si="0"/>
        <v>ORSUN26.6.21</v>
      </c>
      <c r="F35" s="11" t="s">
        <v>459</v>
      </c>
      <c r="G35" s="57">
        <v>12.5</v>
      </c>
      <c r="H35" s="57" t="s">
        <v>499</v>
      </c>
      <c r="I35" s="36">
        <v>44377</v>
      </c>
      <c r="J35" s="36">
        <f t="shared" si="4"/>
        <v>44742</v>
      </c>
      <c r="K35" s="11">
        <f t="shared" si="1"/>
        <v>365</v>
      </c>
      <c r="L35" s="120" t="s">
        <v>501</v>
      </c>
      <c r="M35" s="120">
        <v>44373</v>
      </c>
      <c r="N35" s="37">
        <v>0</v>
      </c>
      <c r="O35" s="36">
        <f t="shared" si="5"/>
        <v>44373</v>
      </c>
      <c r="P35" s="57">
        <v>0</v>
      </c>
      <c r="Q35" s="57" t="s">
        <v>499</v>
      </c>
      <c r="R35" s="11">
        <f t="shared" si="2"/>
        <v>12.5</v>
      </c>
      <c r="S35" s="11">
        <f t="shared" ca="1" si="3"/>
        <v>-725</v>
      </c>
      <c r="T35" s="57" t="s">
        <v>447</v>
      </c>
      <c r="U35" s="57" t="s">
        <v>460</v>
      </c>
      <c r="V35" s="57" t="str">
        <f t="shared" si="6"/>
        <v>Available</v>
      </c>
      <c r="W35" s="119" t="str">
        <f t="shared" si="7"/>
        <v>स्टॉक उपलब्ध हे</v>
      </c>
      <c r="X35" s="42">
        <v>30</v>
      </c>
      <c r="Y35" s="42">
        <f t="shared" si="8"/>
        <v>375</v>
      </c>
      <c r="Z35" s="2"/>
      <c r="AA35" s="2"/>
      <c r="AB35" s="2"/>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row>
    <row r="36" spans="1:63" s="2" customFormat="1" ht="24.95" customHeight="1" x14ac:dyDescent="0.25">
      <c r="A36" s="11">
        <f t="shared" si="9"/>
        <v>4</v>
      </c>
      <c r="B36" s="36" t="s">
        <v>464</v>
      </c>
      <c r="C36" s="36" t="s">
        <v>468</v>
      </c>
      <c r="D36" s="35" t="s">
        <v>460</v>
      </c>
      <c r="E36" s="35" t="str">
        <f t="shared" si="0"/>
        <v>ORSUN27.6.21</v>
      </c>
      <c r="F36" s="11" t="s">
        <v>459</v>
      </c>
      <c r="G36" s="57">
        <v>172.5</v>
      </c>
      <c r="H36" s="57" t="s">
        <v>499</v>
      </c>
      <c r="I36" s="36">
        <v>44233</v>
      </c>
      <c r="J36" s="36">
        <f t="shared" si="4"/>
        <v>44598</v>
      </c>
      <c r="K36" s="11">
        <f t="shared" si="1"/>
        <v>365</v>
      </c>
      <c r="L36" s="120" t="s">
        <v>501</v>
      </c>
      <c r="M36" s="120">
        <v>44374</v>
      </c>
      <c r="N36" s="37">
        <v>0</v>
      </c>
      <c r="O36" s="36">
        <f t="shared" si="5"/>
        <v>44374</v>
      </c>
      <c r="P36" s="57">
        <v>0</v>
      </c>
      <c r="Q36" s="57" t="s">
        <v>499</v>
      </c>
      <c r="R36" s="11">
        <f t="shared" si="2"/>
        <v>172.5</v>
      </c>
      <c r="S36" s="11">
        <f t="shared" ca="1" si="3"/>
        <v>-869</v>
      </c>
      <c r="T36" s="57" t="s">
        <v>447</v>
      </c>
      <c r="U36" s="57" t="s">
        <v>460</v>
      </c>
      <c r="V36" s="57" t="str">
        <f t="shared" si="6"/>
        <v>Available</v>
      </c>
      <c r="W36" s="119" t="str">
        <f t="shared" si="7"/>
        <v>स्टॉक उपलब्ध हे</v>
      </c>
      <c r="X36" s="42">
        <v>12</v>
      </c>
      <c r="Y36" s="42">
        <f t="shared" si="8"/>
        <v>2070</v>
      </c>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row>
    <row r="37" spans="1:63" s="2" customFormat="1" ht="24.95" customHeight="1" x14ac:dyDescent="0.25">
      <c r="A37" s="11">
        <f t="shared" si="9"/>
        <v>5</v>
      </c>
      <c r="B37" s="36" t="s">
        <v>469</v>
      </c>
      <c r="C37" s="36" t="s">
        <v>470</v>
      </c>
      <c r="D37" s="35" t="s">
        <v>460</v>
      </c>
      <c r="E37" s="35" t="str">
        <f t="shared" si="0"/>
        <v>FUSAA20.2.22</v>
      </c>
      <c r="F37" s="11" t="s">
        <v>459</v>
      </c>
      <c r="G37" s="57">
        <v>1</v>
      </c>
      <c r="H37" s="57" t="s">
        <v>498</v>
      </c>
      <c r="I37" s="36">
        <v>43580</v>
      </c>
      <c r="J37" s="36">
        <v>44674</v>
      </c>
      <c r="K37" s="11">
        <f t="shared" si="1"/>
        <v>1094</v>
      </c>
      <c r="L37" s="120" t="s">
        <v>502</v>
      </c>
      <c r="M37" s="120">
        <v>44612</v>
      </c>
      <c r="N37" s="37">
        <v>0</v>
      </c>
      <c r="O37" s="36">
        <f t="shared" si="5"/>
        <v>44612</v>
      </c>
      <c r="P37" s="57">
        <v>1</v>
      </c>
      <c r="Q37" s="57" t="s">
        <v>498</v>
      </c>
      <c r="R37" s="11">
        <f t="shared" si="2"/>
        <v>0</v>
      </c>
      <c r="S37" s="11">
        <f t="shared" ca="1" si="3"/>
        <v>-793</v>
      </c>
      <c r="T37" s="57" t="s">
        <v>447</v>
      </c>
      <c r="U37" s="57" t="s">
        <v>460</v>
      </c>
      <c r="V37" s="57" t="str">
        <f t="shared" si="6"/>
        <v>Finished</v>
      </c>
      <c r="W37" s="119" t="str">
        <f t="shared" si="7"/>
        <v>स्टॉक समाप्त हे</v>
      </c>
      <c r="X37" s="42">
        <v>10</v>
      </c>
      <c r="Y37" s="42">
        <f t="shared" si="8"/>
        <v>0</v>
      </c>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row>
    <row r="38" spans="1:63" s="2" customFormat="1" ht="24.95" customHeight="1" x14ac:dyDescent="0.25">
      <c r="A38" s="11">
        <f t="shared" si="9"/>
        <v>6</v>
      </c>
      <c r="B38" s="36" t="s">
        <v>267</v>
      </c>
      <c r="C38" s="116" t="s">
        <v>471</v>
      </c>
      <c r="D38" s="35" t="s">
        <v>472</v>
      </c>
      <c r="E38" s="35" t="str">
        <f t="shared" si="0"/>
        <v>VEKAI26.11.21</v>
      </c>
      <c r="F38" s="11" t="s">
        <v>459</v>
      </c>
      <c r="G38" s="57">
        <v>15</v>
      </c>
      <c r="H38" s="57" t="s">
        <v>498</v>
      </c>
      <c r="I38" s="36">
        <v>44406</v>
      </c>
      <c r="J38" s="36">
        <v>44669</v>
      </c>
      <c r="K38" s="11">
        <f t="shared" si="1"/>
        <v>263</v>
      </c>
      <c r="L38" s="120" t="s">
        <v>503</v>
      </c>
      <c r="M38" s="120">
        <v>44526</v>
      </c>
      <c r="N38" s="37">
        <v>0</v>
      </c>
      <c r="O38" s="36">
        <f t="shared" si="5"/>
        <v>44526</v>
      </c>
      <c r="P38" s="57">
        <v>0</v>
      </c>
      <c r="Q38" s="57" t="s">
        <v>498</v>
      </c>
      <c r="R38" s="11">
        <f t="shared" si="2"/>
        <v>15</v>
      </c>
      <c r="S38" s="11">
        <f t="shared" ca="1" si="3"/>
        <v>-798</v>
      </c>
      <c r="T38" s="57" t="s">
        <v>447</v>
      </c>
      <c r="U38" s="57" t="s">
        <v>460</v>
      </c>
      <c r="V38" s="57" t="str">
        <f t="shared" si="6"/>
        <v>Available</v>
      </c>
      <c r="W38" s="119" t="str">
        <f t="shared" si="7"/>
        <v>स्टॉक उपलब्ध हे</v>
      </c>
      <c r="X38" s="42">
        <v>20</v>
      </c>
      <c r="Y38" s="42">
        <f t="shared" si="8"/>
        <v>300</v>
      </c>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row>
    <row r="39" spans="1:63" s="2" customFormat="1" ht="24.95" customHeight="1" x14ac:dyDescent="0.25">
      <c r="A39" s="11">
        <f t="shared" si="9"/>
        <v>7</v>
      </c>
      <c r="B39" s="36" t="s">
        <v>267</v>
      </c>
      <c r="C39" s="116" t="s">
        <v>473</v>
      </c>
      <c r="D39" s="35" t="s">
        <v>474</v>
      </c>
      <c r="E39" s="35" t="str">
        <f t="shared" si="0"/>
        <v>VESHR22.2.22</v>
      </c>
      <c r="F39" s="11" t="s">
        <v>40</v>
      </c>
      <c r="G39" s="57">
        <v>4</v>
      </c>
      <c r="H39" s="57" t="s">
        <v>498</v>
      </c>
      <c r="I39" s="36">
        <v>44453</v>
      </c>
      <c r="J39" s="36">
        <v>44692</v>
      </c>
      <c r="K39" s="11">
        <f t="shared" si="1"/>
        <v>239</v>
      </c>
      <c r="L39" s="120" t="s">
        <v>502</v>
      </c>
      <c r="M39" s="120">
        <v>44614</v>
      </c>
      <c r="N39" s="37">
        <v>0</v>
      </c>
      <c r="O39" s="36">
        <f t="shared" si="5"/>
        <v>44614</v>
      </c>
      <c r="P39" s="57">
        <v>0</v>
      </c>
      <c r="Q39" s="57" t="s">
        <v>498</v>
      </c>
      <c r="R39" s="11">
        <f t="shared" si="2"/>
        <v>4</v>
      </c>
      <c r="S39" s="11">
        <f t="shared" ca="1" si="3"/>
        <v>-775</v>
      </c>
      <c r="T39" s="57" t="s">
        <v>447</v>
      </c>
      <c r="U39" s="57" t="s">
        <v>460</v>
      </c>
      <c r="V39" s="57" t="str">
        <f t="shared" si="6"/>
        <v>Available</v>
      </c>
      <c r="W39" s="119" t="str">
        <f t="shared" si="7"/>
        <v>स्टॉक उपलब्ध हे</v>
      </c>
      <c r="X39" s="42">
        <v>30</v>
      </c>
      <c r="Y39" s="42">
        <f t="shared" si="8"/>
        <v>120</v>
      </c>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row>
    <row r="40" spans="1:63" s="2" customFormat="1" ht="24.95" customHeight="1" x14ac:dyDescent="0.25">
      <c r="A40" s="11">
        <f t="shared" si="9"/>
        <v>8</v>
      </c>
      <c r="B40" s="36" t="s">
        <v>267</v>
      </c>
      <c r="C40" s="36" t="s">
        <v>475</v>
      </c>
      <c r="D40" s="35" t="s">
        <v>448</v>
      </c>
      <c r="E40" s="35" t="str">
        <f t="shared" si="0"/>
        <v>VEYRA23.2.22</v>
      </c>
      <c r="F40" s="11" t="s">
        <v>40</v>
      </c>
      <c r="G40" s="57">
        <v>2</v>
      </c>
      <c r="H40" s="57" t="s">
        <v>498</v>
      </c>
      <c r="I40" s="36">
        <v>44183</v>
      </c>
      <c r="J40" s="36">
        <v>44445</v>
      </c>
      <c r="K40" s="11">
        <f t="shared" si="1"/>
        <v>262</v>
      </c>
      <c r="L40" s="120" t="s">
        <v>502</v>
      </c>
      <c r="M40" s="120">
        <v>44615</v>
      </c>
      <c r="N40" s="37">
        <v>0</v>
      </c>
      <c r="O40" s="36">
        <f t="shared" si="5"/>
        <v>44615</v>
      </c>
      <c r="P40" s="57">
        <v>0</v>
      </c>
      <c r="Q40" s="57" t="s">
        <v>498</v>
      </c>
      <c r="R40" s="11">
        <f t="shared" si="2"/>
        <v>2</v>
      </c>
      <c r="S40" s="11">
        <f t="shared" ca="1" si="3"/>
        <v>-1022</v>
      </c>
      <c r="T40" s="57" t="s">
        <v>447</v>
      </c>
      <c r="U40" s="57" t="s">
        <v>460</v>
      </c>
      <c r="V40" s="57" t="str">
        <f t="shared" si="6"/>
        <v>Available</v>
      </c>
      <c r="W40" s="119" t="str">
        <f t="shared" si="7"/>
        <v>स्टॉक उपलब्ध हे</v>
      </c>
      <c r="X40" s="42">
        <v>12</v>
      </c>
      <c r="Y40" s="42">
        <f t="shared" si="8"/>
        <v>24</v>
      </c>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row>
    <row r="41" spans="1:63" s="2" customFormat="1" ht="24.95" customHeight="1" x14ac:dyDescent="0.25">
      <c r="A41" s="11">
        <f t="shared" si="9"/>
        <v>9</v>
      </c>
      <c r="B41" s="36" t="s">
        <v>267</v>
      </c>
      <c r="C41" s="116" t="s">
        <v>476</v>
      </c>
      <c r="D41" s="35" t="s">
        <v>477</v>
      </c>
      <c r="E41" s="35" t="str">
        <f t="shared" si="0"/>
        <v>VEKAL24.2.22</v>
      </c>
      <c r="F41" s="11" t="s">
        <v>40</v>
      </c>
      <c r="G41" s="57">
        <v>6</v>
      </c>
      <c r="H41" s="57" t="s">
        <v>498</v>
      </c>
      <c r="I41" s="36">
        <v>44420</v>
      </c>
      <c r="J41" s="36">
        <v>44682</v>
      </c>
      <c r="K41" s="11">
        <f t="shared" si="1"/>
        <v>262</v>
      </c>
      <c r="L41" s="120" t="s">
        <v>502</v>
      </c>
      <c r="M41" s="120">
        <v>44616</v>
      </c>
      <c r="N41" s="37">
        <v>0</v>
      </c>
      <c r="O41" s="36">
        <f t="shared" si="5"/>
        <v>44616</v>
      </c>
      <c r="P41" s="57">
        <v>0</v>
      </c>
      <c r="Q41" s="57" t="s">
        <v>498</v>
      </c>
      <c r="R41" s="11">
        <f t="shared" si="2"/>
        <v>6</v>
      </c>
      <c r="S41" s="11">
        <f t="shared" ca="1" si="3"/>
        <v>-785</v>
      </c>
      <c r="T41" s="57" t="s">
        <v>447</v>
      </c>
      <c r="U41" s="57" t="s">
        <v>460</v>
      </c>
      <c r="V41" s="57" t="str">
        <f t="shared" si="6"/>
        <v>Available</v>
      </c>
      <c r="W41" s="119" t="str">
        <f t="shared" si="7"/>
        <v>स्टॉक उपलब्ध हे</v>
      </c>
      <c r="X41" s="42">
        <v>22</v>
      </c>
      <c r="Y41" s="42">
        <f t="shared" si="8"/>
        <v>132</v>
      </c>
      <c r="Z41" s="139"/>
      <c r="AA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row>
    <row r="42" spans="1:63" s="2" customFormat="1" ht="24.95" customHeight="1" x14ac:dyDescent="0.25">
      <c r="A42" s="11">
        <f t="shared" si="9"/>
        <v>10</v>
      </c>
      <c r="B42" s="116" t="s">
        <v>478</v>
      </c>
      <c r="C42" s="36" t="s">
        <v>479</v>
      </c>
      <c r="D42" s="35" t="s">
        <v>460</v>
      </c>
      <c r="E42" s="35" t="str">
        <f t="shared" si="0"/>
        <v>CRVIN23.11.21</v>
      </c>
      <c r="F42" s="11" t="s">
        <v>40</v>
      </c>
      <c r="G42" s="57">
        <v>50</v>
      </c>
      <c r="H42" s="57" t="s">
        <v>498</v>
      </c>
      <c r="I42" s="36">
        <v>44275</v>
      </c>
      <c r="J42" s="36">
        <v>45004</v>
      </c>
      <c r="K42" s="11">
        <f t="shared" si="1"/>
        <v>729</v>
      </c>
      <c r="L42" s="120" t="s">
        <v>502</v>
      </c>
      <c r="M42" s="120">
        <v>44523</v>
      </c>
      <c r="N42" s="37">
        <v>0</v>
      </c>
      <c r="O42" s="36">
        <f t="shared" si="5"/>
        <v>44523</v>
      </c>
      <c r="P42" s="57">
        <v>16</v>
      </c>
      <c r="Q42" s="57" t="s">
        <v>498</v>
      </c>
      <c r="R42" s="11">
        <f t="shared" si="2"/>
        <v>34</v>
      </c>
      <c r="S42" s="11">
        <f t="shared" ca="1" si="3"/>
        <v>-463</v>
      </c>
      <c r="T42" s="57" t="s">
        <v>447</v>
      </c>
      <c r="U42" s="57" t="s">
        <v>460</v>
      </c>
      <c r="V42" s="57" t="str">
        <f t="shared" si="6"/>
        <v>Available</v>
      </c>
      <c r="W42" s="119" t="str">
        <f t="shared" si="7"/>
        <v>स्टॉक उपलब्ध हे</v>
      </c>
      <c r="X42" s="42">
        <v>22</v>
      </c>
      <c r="Y42" s="42">
        <f t="shared" si="8"/>
        <v>748</v>
      </c>
      <c r="Z42" s="109"/>
      <c r="AA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row>
    <row r="43" spans="1:63" s="2" customFormat="1" ht="24.95" customHeight="1" x14ac:dyDescent="0.25">
      <c r="A43" s="11">
        <f t="shared" si="9"/>
        <v>11</v>
      </c>
      <c r="B43" s="36" t="s">
        <v>480</v>
      </c>
      <c r="C43" s="36" t="s">
        <v>481</v>
      </c>
      <c r="D43" s="35" t="s">
        <v>460</v>
      </c>
      <c r="E43" s="35" t="str">
        <f t="shared" si="0"/>
        <v>INSHA26.3.22</v>
      </c>
      <c r="F43" s="11" t="s">
        <v>40</v>
      </c>
      <c r="G43" s="57">
        <v>61</v>
      </c>
      <c r="H43" s="57" t="s">
        <v>498</v>
      </c>
      <c r="I43" s="36">
        <v>44259</v>
      </c>
      <c r="J43" s="36">
        <v>44988</v>
      </c>
      <c r="K43" s="11">
        <f t="shared" si="1"/>
        <v>729</v>
      </c>
      <c r="L43" s="120" t="s">
        <v>502</v>
      </c>
      <c r="M43" s="120">
        <v>44646</v>
      </c>
      <c r="N43" s="37">
        <v>0</v>
      </c>
      <c r="O43" s="36">
        <f t="shared" si="5"/>
        <v>44646</v>
      </c>
      <c r="P43" s="57">
        <v>0</v>
      </c>
      <c r="Q43" s="57" t="s">
        <v>498</v>
      </c>
      <c r="R43" s="11">
        <f t="shared" si="2"/>
        <v>61</v>
      </c>
      <c r="S43" s="11">
        <f t="shared" ca="1" si="3"/>
        <v>-479</v>
      </c>
      <c r="T43" s="57" t="s">
        <v>447</v>
      </c>
      <c r="U43" s="57" t="s">
        <v>460</v>
      </c>
      <c r="V43" s="57" t="str">
        <f t="shared" si="6"/>
        <v>Available</v>
      </c>
      <c r="W43" s="119" t="str">
        <f t="shared" si="7"/>
        <v>स्टॉक उपलब्ध हे</v>
      </c>
      <c r="X43" s="42">
        <v>22</v>
      </c>
      <c r="Y43" s="42">
        <f t="shared" si="8"/>
        <v>1342</v>
      </c>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row>
    <row r="44" spans="1:63" s="2" customFormat="1" ht="24.95" customHeight="1" x14ac:dyDescent="0.25">
      <c r="A44" s="11">
        <f t="shared" si="9"/>
        <v>12</v>
      </c>
      <c r="B44" s="36" t="s">
        <v>443</v>
      </c>
      <c r="C44" s="36" t="s">
        <v>482</v>
      </c>
      <c r="D44" s="35" t="s">
        <v>460</v>
      </c>
      <c r="E44" s="35" t="str">
        <f t="shared" si="0"/>
        <v>FENPK28.6.21</v>
      </c>
      <c r="F44" s="11" t="s">
        <v>40</v>
      </c>
      <c r="G44" s="57">
        <v>200</v>
      </c>
      <c r="H44" s="57" t="s">
        <v>499</v>
      </c>
      <c r="I44" s="36">
        <v>44233</v>
      </c>
      <c r="J44" s="117">
        <f>I44+365</f>
        <v>44598</v>
      </c>
      <c r="K44" s="11">
        <f t="shared" si="1"/>
        <v>365</v>
      </c>
      <c r="L44" s="120" t="s">
        <v>501</v>
      </c>
      <c r="M44" s="120">
        <v>44375</v>
      </c>
      <c r="N44" s="37">
        <v>0</v>
      </c>
      <c r="O44" s="36">
        <f t="shared" si="5"/>
        <v>44375</v>
      </c>
      <c r="P44" s="57">
        <v>22</v>
      </c>
      <c r="Q44" s="57" t="s">
        <v>499</v>
      </c>
      <c r="R44" s="11">
        <f t="shared" si="2"/>
        <v>178</v>
      </c>
      <c r="S44" s="11">
        <f t="shared" ca="1" si="3"/>
        <v>-869</v>
      </c>
      <c r="T44" s="57" t="s">
        <v>447</v>
      </c>
      <c r="U44" s="57" t="s">
        <v>460</v>
      </c>
      <c r="V44" s="57" t="str">
        <f t="shared" si="6"/>
        <v>Available</v>
      </c>
      <c r="W44" s="119" t="str">
        <f t="shared" si="7"/>
        <v>स्टॉक उपलब्ध हे</v>
      </c>
      <c r="X44" s="42">
        <v>22</v>
      </c>
      <c r="Y44" s="42">
        <f t="shared" si="8"/>
        <v>3916</v>
      </c>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row>
    <row r="45" spans="1:63" s="2" customFormat="1" ht="24.95" customHeight="1" x14ac:dyDescent="0.25">
      <c r="A45" s="11">
        <f t="shared" si="9"/>
        <v>13</v>
      </c>
      <c r="B45" s="36" t="s">
        <v>267</v>
      </c>
      <c r="C45" s="116" t="s">
        <v>483</v>
      </c>
      <c r="D45" s="100" t="s">
        <v>484</v>
      </c>
      <c r="E45" s="35" t="str">
        <f t="shared" si="0"/>
        <v>VESEM12.2.22</v>
      </c>
      <c r="F45" s="11" t="s">
        <v>40</v>
      </c>
      <c r="G45" s="57">
        <v>20</v>
      </c>
      <c r="H45" s="57" t="s">
        <v>498</v>
      </c>
      <c r="I45" s="36">
        <v>44480</v>
      </c>
      <c r="J45" s="36">
        <v>44752</v>
      </c>
      <c r="K45" s="11">
        <f t="shared" si="1"/>
        <v>272</v>
      </c>
      <c r="L45" s="120" t="s">
        <v>502</v>
      </c>
      <c r="M45" s="120">
        <v>44604</v>
      </c>
      <c r="N45" s="37">
        <v>0</v>
      </c>
      <c r="O45" s="36">
        <f t="shared" si="5"/>
        <v>44604</v>
      </c>
      <c r="P45" s="57">
        <v>9</v>
      </c>
      <c r="Q45" s="57" t="s">
        <v>498</v>
      </c>
      <c r="R45" s="11">
        <f t="shared" si="2"/>
        <v>11</v>
      </c>
      <c r="S45" s="11">
        <f t="shared" ca="1" si="3"/>
        <v>-715</v>
      </c>
      <c r="T45" s="57" t="s">
        <v>447</v>
      </c>
      <c r="U45" s="57" t="s">
        <v>460</v>
      </c>
      <c r="V45" s="57" t="str">
        <f t="shared" si="6"/>
        <v>Available</v>
      </c>
      <c r="W45" s="119" t="str">
        <f t="shared" si="7"/>
        <v>स्टॉक उपलब्ध हे</v>
      </c>
      <c r="X45" s="42">
        <v>22</v>
      </c>
      <c r="Y45" s="42">
        <f t="shared" si="8"/>
        <v>242</v>
      </c>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row>
    <row r="46" spans="1:63" s="2" customFormat="1" ht="24.95" customHeight="1" x14ac:dyDescent="0.25">
      <c r="A46" s="11">
        <f t="shared" si="9"/>
        <v>14</v>
      </c>
      <c r="B46" s="36" t="s">
        <v>267</v>
      </c>
      <c r="C46" s="36" t="s">
        <v>485</v>
      </c>
      <c r="D46" s="35" t="s">
        <v>145</v>
      </c>
      <c r="E46" s="35" t="str">
        <f t="shared" si="0"/>
        <v>VERAJ13.2.22</v>
      </c>
      <c r="F46" s="11" t="s">
        <v>40</v>
      </c>
      <c r="G46" s="57">
        <v>50</v>
      </c>
      <c r="H46" s="57" t="s">
        <v>498</v>
      </c>
      <c r="I46" s="36">
        <v>44579</v>
      </c>
      <c r="J46" s="36">
        <v>44850</v>
      </c>
      <c r="K46" s="11">
        <f t="shared" si="1"/>
        <v>271</v>
      </c>
      <c r="L46" s="120" t="s">
        <v>502</v>
      </c>
      <c r="M46" s="120">
        <v>44605</v>
      </c>
      <c r="N46" s="37">
        <v>0</v>
      </c>
      <c r="O46" s="36">
        <f t="shared" si="5"/>
        <v>44605</v>
      </c>
      <c r="P46" s="57">
        <v>0</v>
      </c>
      <c r="Q46" s="57" t="s">
        <v>498</v>
      </c>
      <c r="R46" s="11">
        <f t="shared" si="2"/>
        <v>50</v>
      </c>
      <c r="S46" s="11">
        <f t="shared" ca="1" si="3"/>
        <v>-617</v>
      </c>
      <c r="T46" s="57" t="s">
        <v>447</v>
      </c>
      <c r="U46" s="57" t="s">
        <v>460</v>
      </c>
      <c r="V46" s="57" t="str">
        <f t="shared" si="6"/>
        <v>Available</v>
      </c>
      <c r="W46" s="119" t="str">
        <f t="shared" si="7"/>
        <v>स्टॉक उपलब्ध हे</v>
      </c>
      <c r="X46" s="42">
        <v>22</v>
      </c>
      <c r="Y46" s="42">
        <f t="shared" si="8"/>
        <v>1100</v>
      </c>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row>
    <row r="47" spans="1:63" s="2" customFormat="1" ht="24.95" customHeight="1" x14ac:dyDescent="0.25">
      <c r="A47" s="11">
        <f t="shared" si="9"/>
        <v>15</v>
      </c>
      <c r="B47" s="36" t="s">
        <v>267</v>
      </c>
      <c r="C47" s="36" t="s">
        <v>486</v>
      </c>
      <c r="D47" s="35" t="s">
        <v>487</v>
      </c>
      <c r="E47" s="35" t="str">
        <f t="shared" si="0"/>
        <v>VECHI14.2.22</v>
      </c>
      <c r="F47" s="11" t="s">
        <v>40</v>
      </c>
      <c r="G47" s="57">
        <v>50</v>
      </c>
      <c r="H47" s="57" t="s">
        <v>498</v>
      </c>
      <c r="I47" s="36">
        <v>44540</v>
      </c>
      <c r="J47" s="36">
        <v>44801</v>
      </c>
      <c r="K47" s="11">
        <f t="shared" ref="K47" si="10">J47-I47</f>
        <v>261</v>
      </c>
      <c r="L47" s="120" t="s">
        <v>502</v>
      </c>
      <c r="M47" s="120">
        <v>44606</v>
      </c>
      <c r="N47" s="37">
        <v>0</v>
      </c>
      <c r="O47" s="36">
        <f t="shared" ref="O47" si="11">M47+N47</f>
        <v>44606</v>
      </c>
      <c r="P47" s="57">
        <v>20</v>
      </c>
      <c r="Q47" s="57" t="s">
        <v>498</v>
      </c>
      <c r="R47" s="11">
        <f t="shared" si="2"/>
        <v>30</v>
      </c>
      <c r="S47" s="11">
        <f t="shared" ca="1" si="3"/>
        <v>-666</v>
      </c>
      <c r="T47" s="57" t="s">
        <v>447</v>
      </c>
      <c r="U47" s="57" t="s">
        <v>460</v>
      </c>
      <c r="V47" s="57" t="str">
        <f t="shared" si="6"/>
        <v>Available</v>
      </c>
      <c r="W47" s="119" t="str">
        <f t="shared" si="7"/>
        <v>स्टॉक उपलब्ध हे</v>
      </c>
      <c r="X47" s="42">
        <v>22</v>
      </c>
      <c r="Y47" s="42">
        <f t="shared" si="8"/>
        <v>660</v>
      </c>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row>
    <row r="48" spans="1:63" s="2" customFormat="1" ht="24.95" customHeight="1" x14ac:dyDescent="0.25">
      <c r="A48" s="11">
        <f t="shared" si="9"/>
        <v>16</v>
      </c>
      <c r="B48" s="36" t="s">
        <v>267</v>
      </c>
      <c r="C48" s="36" t="s">
        <v>488</v>
      </c>
      <c r="D48" s="35" t="s">
        <v>491</v>
      </c>
      <c r="E48" s="35" t="str">
        <f t="shared" si="0"/>
        <v>VELON15.2.22</v>
      </c>
      <c r="F48" s="11" t="s">
        <v>40</v>
      </c>
      <c r="G48" s="57">
        <v>10</v>
      </c>
      <c r="H48" s="57" t="s">
        <v>498</v>
      </c>
      <c r="I48" s="36">
        <v>44496</v>
      </c>
      <c r="J48" s="118">
        <v>44767</v>
      </c>
      <c r="K48" s="11">
        <f t="shared" ref="K48:K53" si="12">J48-I48</f>
        <v>271</v>
      </c>
      <c r="L48" s="120" t="s">
        <v>502</v>
      </c>
      <c r="M48" s="120">
        <v>44607</v>
      </c>
      <c r="N48" s="37">
        <v>0</v>
      </c>
      <c r="O48" s="36">
        <f t="shared" si="5"/>
        <v>44607</v>
      </c>
      <c r="P48" s="57">
        <v>4.0999999999999996</v>
      </c>
      <c r="Q48" s="57" t="s">
        <v>498</v>
      </c>
      <c r="R48" s="11">
        <f t="shared" si="2"/>
        <v>5.9</v>
      </c>
      <c r="S48" s="11">
        <f t="shared" ca="1" si="3"/>
        <v>-700</v>
      </c>
      <c r="T48" s="57" t="s">
        <v>447</v>
      </c>
      <c r="U48" s="57" t="s">
        <v>460</v>
      </c>
      <c r="V48" s="57" t="str">
        <f t="shared" si="6"/>
        <v>Available</v>
      </c>
      <c r="W48" s="119" t="str">
        <f t="shared" si="7"/>
        <v>स्टॉक उपलब्ध हे</v>
      </c>
      <c r="X48" s="42">
        <v>22</v>
      </c>
      <c r="Y48" s="42">
        <f t="shared" si="8"/>
        <v>129.80000000000001</v>
      </c>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row>
    <row r="49" spans="1:63" s="2" customFormat="1" ht="24.95" customHeight="1" x14ac:dyDescent="0.25">
      <c r="A49" s="11">
        <f t="shared" si="9"/>
        <v>17</v>
      </c>
      <c r="B49" s="36" t="s">
        <v>267</v>
      </c>
      <c r="C49" s="36" t="s">
        <v>489</v>
      </c>
      <c r="D49" s="35" t="s">
        <v>490</v>
      </c>
      <c r="E49" s="35" t="str">
        <f t="shared" si="0"/>
        <v>VEIND16.2.22</v>
      </c>
      <c r="F49" s="11" t="s">
        <v>40</v>
      </c>
      <c r="G49" s="57">
        <v>4</v>
      </c>
      <c r="H49" s="57" t="s">
        <v>498</v>
      </c>
      <c r="I49" s="36">
        <v>44355</v>
      </c>
      <c r="J49" s="36">
        <v>44621</v>
      </c>
      <c r="K49" s="11">
        <f t="shared" si="12"/>
        <v>266</v>
      </c>
      <c r="L49" s="120" t="s">
        <v>502</v>
      </c>
      <c r="M49" s="120">
        <v>44608</v>
      </c>
      <c r="N49" s="37">
        <v>0</v>
      </c>
      <c r="O49" s="36">
        <f t="shared" si="5"/>
        <v>44608</v>
      </c>
      <c r="P49" s="57">
        <v>0</v>
      </c>
      <c r="Q49" s="57" t="s">
        <v>498</v>
      </c>
      <c r="R49" s="11">
        <f t="shared" si="2"/>
        <v>4</v>
      </c>
      <c r="S49" s="11">
        <f t="shared" ca="1" si="3"/>
        <v>-846</v>
      </c>
      <c r="T49" s="57" t="s">
        <v>447</v>
      </c>
      <c r="U49" s="57" t="s">
        <v>460</v>
      </c>
      <c r="V49" s="57" t="str">
        <f t="shared" si="6"/>
        <v>Available</v>
      </c>
      <c r="W49" s="119" t="str">
        <f t="shared" si="7"/>
        <v>स्टॉक उपलब्ध हे</v>
      </c>
      <c r="X49" s="42">
        <v>22</v>
      </c>
      <c r="Y49" s="42">
        <f t="shared" si="8"/>
        <v>88</v>
      </c>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row>
    <row r="50" spans="1:63" s="2" customFormat="1" ht="24.95" customHeight="1" x14ac:dyDescent="0.25">
      <c r="A50" s="11">
        <f t="shared" si="9"/>
        <v>18</v>
      </c>
      <c r="B50" s="36" t="s">
        <v>416</v>
      </c>
      <c r="C50" s="36" t="s">
        <v>492</v>
      </c>
      <c r="D50" s="36" t="s">
        <v>223</v>
      </c>
      <c r="E50" s="35" t="str">
        <f t="shared" si="0"/>
        <v>FRSEM17.2.22</v>
      </c>
      <c r="F50" s="11" t="s">
        <v>40</v>
      </c>
      <c r="G50" s="57">
        <v>4</v>
      </c>
      <c r="H50" s="57" t="s">
        <v>498</v>
      </c>
      <c r="I50" s="36">
        <v>44435</v>
      </c>
      <c r="J50" s="36">
        <v>44707</v>
      </c>
      <c r="K50" s="11">
        <f t="shared" si="12"/>
        <v>272</v>
      </c>
      <c r="L50" s="120" t="s">
        <v>502</v>
      </c>
      <c r="M50" s="120">
        <v>44609</v>
      </c>
      <c r="N50" s="37">
        <v>0</v>
      </c>
      <c r="O50" s="36">
        <f t="shared" si="5"/>
        <v>44609</v>
      </c>
      <c r="P50" s="57">
        <v>1</v>
      </c>
      <c r="Q50" s="57" t="s">
        <v>498</v>
      </c>
      <c r="R50" s="11">
        <f t="shared" si="2"/>
        <v>3</v>
      </c>
      <c r="S50" s="11">
        <f t="shared" ca="1" si="3"/>
        <v>-760</v>
      </c>
      <c r="T50" s="57" t="s">
        <v>447</v>
      </c>
      <c r="U50" s="57" t="s">
        <v>460</v>
      </c>
      <c r="V50" s="57" t="str">
        <f t="shared" si="6"/>
        <v>Available</v>
      </c>
      <c r="W50" s="119" t="str">
        <f t="shared" si="7"/>
        <v>स्टॉक उपलब्ध हे</v>
      </c>
      <c r="X50" s="42">
        <v>22</v>
      </c>
      <c r="Y50" s="42">
        <f t="shared" si="8"/>
        <v>66</v>
      </c>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row>
    <row r="51" spans="1:63" s="2" customFormat="1" ht="24.95" customHeight="1" x14ac:dyDescent="0.25">
      <c r="A51" s="11">
        <f t="shared" si="9"/>
        <v>19</v>
      </c>
      <c r="B51" s="36" t="s">
        <v>267</v>
      </c>
      <c r="C51" s="36" t="s">
        <v>493</v>
      </c>
      <c r="D51" s="35" t="s">
        <v>494</v>
      </c>
      <c r="E51" s="35" t="str">
        <f t="shared" si="0"/>
        <v>VETYC18.2.22</v>
      </c>
      <c r="F51" s="11" t="s">
        <v>40</v>
      </c>
      <c r="G51" s="57">
        <v>1</v>
      </c>
      <c r="H51" s="57" t="s">
        <v>498</v>
      </c>
      <c r="I51" s="36">
        <v>44341</v>
      </c>
      <c r="J51" s="36">
        <v>44580</v>
      </c>
      <c r="K51" s="11">
        <f t="shared" si="12"/>
        <v>239</v>
      </c>
      <c r="L51" s="120" t="s">
        <v>502</v>
      </c>
      <c r="M51" s="120">
        <v>44610</v>
      </c>
      <c r="N51" s="37">
        <v>0</v>
      </c>
      <c r="O51" s="36">
        <f t="shared" si="5"/>
        <v>44610</v>
      </c>
      <c r="P51" s="57">
        <v>0</v>
      </c>
      <c r="Q51" s="57" t="s">
        <v>498</v>
      </c>
      <c r="R51" s="11">
        <f t="shared" si="2"/>
        <v>1</v>
      </c>
      <c r="S51" s="11">
        <f t="shared" ca="1" si="3"/>
        <v>-887</v>
      </c>
      <c r="T51" s="57" t="s">
        <v>447</v>
      </c>
      <c r="U51" s="57" t="s">
        <v>460</v>
      </c>
      <c r="V51" s="57" t="str">
        <f t="shared" si="6"/>
        <v>Available</v>
      </c>
      <c r="W51" s="119" t="str">
        <f t="shared" si="7"/>
        <v>स्टॉक उपलब्ध हे</v>
      </c>
      <c r="X51" s="42">
        <v>22</v>
      </c>
      <c r="Y51" s="42">
        <f t="shared" si="8"/>
        <v>22</v>
      </c>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row>
    <row r="52" spans="1:63" s="2" customFormat="1" ht="24.95" customHeight="1" x14ac:dyDescent="0.25">
      <c r="A52" s="11">
        <f t="shared" si="9"/>
        <v>20</v>
      </c>
      <c r="B52" s="36" t="s">
        <v>267</v>
      </c>
      <c r="C52" s="36" t="s">
        <v>495</v>
      </c>
      <c r="D52" s="35" t="s">
        <v>494</v>
      </c>
      <c r="E52" s="35" t="str">
        <f t="shared" si="0"/>
        <v>VEHYB19.2.22</v>
      </c>
      <c r="F52" s="11" t="s">
        <v>40</v>
      </c>
      <c r="G52" s="57">
        <v>20</v>
      </c>
      <c r="H52" s="57" t="s">
        <v>498</v>
      </c>
      <c r="I52" s="36">
        <v>44440</v>
      </c>
      <c r="J52" s="36">
        <v>44692</v>
      </c>
      <c r="K52" s="11">
        <f t="shared" si="12"/>
        <v>252</v>
      </c>
      <c r="L52" s="120" t="s">
        <v>502</v>
      </c>
      <c r="M52" s="120">
        <v>44611</v>
      </c>
      <c r="N52" s="37">
        <v>0</v>
      </c>
      <c r="O52" s="36">
        <f t="shared" si="5"/>
        <v>44611</v>
      </c>
      <c r="P52" s="57">
        <v>11</v>
      </c>
      <c r="Q52" s="57" t="s">
        <v>498</v>
      </c>
      <c r="R52" s="11">
        <f t="shared" si="2"/>
        <v>9</v>
      </c>
      <c r="S52" s="11">
        <f t="shared" ca="1" si="3"/>
        <v>-775</v>
      </c>
      <c r="T52" s="57" t="s">
        <v>447</v>
      </c>
      <c r="U52" s="57" t="s">
        <v>460</v>
      </c>
      <c r="V52" s="57" t="str">
        <f t="shared" si="6"/>
        <v>Available</v>
      </c>
      <c r="W52" s="119" t="str">
        <f t="shared" si="7"/>
        <v>स्टॉक उपलब्ध हे</v>
      </c>
      <c r="X52" s="42">
        <v>22</v>
      </c>
      <c r="Y52" s="42">
        <f t="shared" si="8"/>
        <v>198</v>
      </c>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row>
    <row r="53" spans="1:63" ht="24.95" customHeight="1" x14ac:dyDescent="0.25">
      <c r="A53" s="11">
        <f t="shared" si="9"/>
        <v>21</v>
      </c>
      <c r="B53" s="36" t="s">
        <v>469</v>
      </c>
      <c r="C53" s="36" t="s">
        <v>496</v>
      </c>
      <c r="D53" s="35" t="s">
        <v>460</v>
      </c>
      <c r="E53" s="35" t="str">
        <f t="shared" si="0"/>
        <v>FUROF04.10.21</v>
      </c>
      <c r="F53" s="11" t="s">
        <v>40</v>
      </c>
      <c r="G53" s="57">
        <v>12</v>
      </c>
      <c r="H53" s="57" t="s">
        <v>500</v>
      </c>
      <c r="I53" s="36">
        <v>44387</v>
      </c>
      <c r="J53" s="36">
        <v>44945</v>
      </c>
      <c r="K53" s="11">
        <f t="shared" si="12"/>
        <v>558</v>
      </c>
      <c r="L53" s="120" t="s">
        <v>502</v>
      </c>
      <c r="M53" s="120">
        <v>44473</v>
      </c>
      <c r="N53" s="37">
        <v>0</v>
      </c>
      <c r="O53" s="36">
        <v>44443</v>
      </c>
      <c r="P53" s="57">
        <v>5</v>
      </c>
      <c r="Q53" s="57" t="s">
        <v>500</v>
      </c>
      <c r="R53" s="11">
        <f t="shared" si="2"/>
        <v>7</v>
      </c>
      <c r="S53" s="11">
        <f t="shared" ca="1" si="3"/>
        <v>-522</v>
      </c>
      <c r="T53" s="57" t="s">
        <v>447</v>
      </c>
      <c r="U53" s="57" t="s">
        <v>460</v>
      </c>
      <c r="V53" s="57" t="str">
        <f t="shared" si="6"/>
        <v>Available</v>
      </c>
      <c r="W53" s="119" t="str">
        <f t="shared" si="7"/>
        <v>स्टॉक उपलब्ध हे</v>
      </c>
      <c r="X53" s="42">
        <v>22</v>
      </c>
      <c r="Y53" s="42">
        <f t="shared" si="8"/>
        <v>154</v>
      </c>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row>
    <row r="54" spans="1:63" ht="24.95" customHeight="1" x14ac:dyDescent="0.25"/>
    <row r="55" spans="1:63" ht="24.95" customHeight="1" x14ac:dyDescent="0.25"/>
    <row r="56" spans="1:63" ht="24.95" customHeight="1" x14ac:dyDescent="0.25"/>
    <row r="57" spans="1:63" ht="24.95" customHeight="1" x14ac:dyDescent="0.25"/>
    <row r="58" spans="1:63" ht="24.95" customHeight="1" x14ac:dyDescent="0.25"/>
    <row r="59" spans="1:63" ht="24.95" customHeight="1" x14ac:dyDescent="0.25"/>
    <row r="60" spans="1:63" ht="24.95" customHeight="1" x14ac:dyDescent="0.25"/>
    <row r="61" spans="1:63" ht="24.95" customHeight="1" x14ac:dyDescent="0.25"/>
    <row r="62" spans="1:63" ht="24.95" customHeight="1" x14ac:dyDescent="0.25"/>
    <row r="63" spans="1:63" ht="24.95" customHeight="1" x14ac:dyDescent="0.25"/>
    <row r="64" spans="1:63" ht="24.95" customHeight="1" x14ac:dyDescent="0.25"/>
    <row r="65" ht="24.95" customHeight="1" x14ac:dyDescent="0.25"/>
    <row r="66" ht="24.95" customHeight="1" x14ac:dyDescent="0.25"/>
    <row r="67" ht="24.95" customHeight="1" x14ac:dyDescent="0.25"/>
    <row r="68" ht="24.95" customHeight="1" x14ac:dyDescent="0.25"/>
    <row r="69" ht="24.95" customHeight="1" x14ac:dyDescent="0.25"/>
    <row r="70" ht="24.95" customHeight="1" x14ac:dyDescent="0.25"/>
    <row r="71" ht="24.95" customHeight="1" x14ac:dyDescent="0.25"/>
    <row r="72" ht="24.95" customHeight="1" x14ac:dyDescent="0.25"/>
    <row r="73" ht="24.95" customHeight="1" x14ac:dyDescent="0.25"/>
    <row r="74" ht="24.95" customHeight="1" x14ac:dyDescent="0.25"/>
  </sheetData>
  <mergeCells count="3">
    <mergeCell ref="F30:I30"/>
    <mergeCell ref="F29:J29"/>
    <mergeCell ref="V32:W32"/>
  </mergeCells>
  <conditionalFormatting sqref="S33:S53">
    <cfRule type="cellIs" dxfId="23" priority="13" operator="between">
      <formula>46</formula>
      <formula>60</formula>
    </cfRule>
    <cfRule type="cellIs" dxfId="22" priority="14" operator="between">
      <formula>45</formula>
      <formula>31</formula>
    </cfRule>
    <cfRule type="cellIs" dxfId="21" priority="15" operator="lessThan">
      <formula>30</formula>
    </cfRule>
  </conditionalFormatting>
  <conditionalFormatting sqref="T33:T53">
    <cfRule type="containsText" dxfId="20" priority="11" operator="containsText" text="No">
      <formula>NOT(ISERROR(SEARCH("No",T33)))</formula>
    </cfRule>
    <cfRule type="containsText" dxfId="19" priority="12" operator="containsText" text="Yes">
      <formula>NOT(ISERROR(SEARCH("Yes",T33)))</formula>
    </cfRule>
  </conditionalFormatting>
  <conditionalFormatting sqref="V33:W53">
    <cfRule type="containsText" dxfId="18" priority="3" operator="containsText" text="Available">
      <formula>NOT(ISERROR(SEARCH("Available",V33)))</formula>
    </cfRule>
    <cfRule type="containsText" dxfId="17" priority="4" operator="containsText" text="Finished">
      <formula>NOT(ISERROR(SEARCH("Finished",V33)))</formula>
    </cfRule>
    <cfRule type="containsText" dxfId="16" priority="5" operator="containsText" text="FALSE">
      <formula>NOT(ISERROR(SEARCH("FALSE",V33)))</formula>
    </cfRule>
    <cfRule type="containsText" dxfId="15" priority="6" operator="containsText" text="False">
      <formula>NOT(ISERROR(SEARCH("False",V33)))</formula>
    </cfRule>
  </conditionalFormatting>
  <conditionalFormatting sqref="W33:W53">
    <cfRule type="containsText" dxfId="14" priority="1" operator="containsText" text="स्टॉक उपलब्ध हे">
      <formula>NOT(ISERROR(SEARCH("स्टॉक उपलब्ध हे",W33)))</formula>
    </cfRule>
    <cfRule type="containsText" dxfId="13" priority="2" operator="containsText" text="स्टॉक समाप्त हे">
      <formula>NOT(ISERROR(SEARCH("स्टॉक समाप्त हे",W33)))</formula>
    </cfRule>
  </conditionalFormatting>
  <dataValidations count="6">
    <dataValidation type="list" allowBlank="1" showInputMessage="1" showErrorMessage="1" sqref="J19" xr:uid="{00000000-0002-0000-0000-000000000000}">
      <formula1>INDIRECT($I$19)</formula1>
    </dataValidation>
    <dataValidation type="list" allowBlank="1" showInputMessage="1" showErrorMessage="1" sqref="I19" xr:uid="{00000000-0002-0000-0000-000001000000}">
      <formula1>$B$20:$E$20</formula1>
    </dataValidation>
    <dataValidation type="list" allowBlank="1" showInputMessage="1" showErrorMessage="1" sqref="T33:T53" xr:uid="{00000000-0002-0000-0000-000003000000}">
      <formula1>"Yes, No"</formula1>
    </dataValidation>
    <dataValidation type="list" allowBlank="1" showInputMessage="1" showErrorMessage="1" sqref="F33:F52 E40:E52" xr:uid="{81619EEC-C8CC-4690-A0FB-B3093977279E}">
      <formula1>#REF!</formula1>
    </dataValidation>
    <dataValidation type="list" allowBlank="1" showInputMessage="1" showErrorMessage="1" sqref="Q33:Q53 H33:H53" xr:uid="{00000000-0002-0000-0000-000002000000}">
      <formula1>"Kg, Packets, Litre, Mililitre"</formula1>
    </dataValidation>
    <dataValidation type="list" allowBlank="1" showInputMessage="1" showErrorMessage="1" sqref="F33:F53" xr:uid="{00000000-0002-0000-0000-000006000000}">
      <formula1>"Kharif, Zaid, Rabi"</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752C-B258-4722-9793-F10576D765C5}">
  <dimension ref="A1:A10"/>
  <sheetViews>
    <sheetView workbookViewId="0">
      <selection activeCell="E10" sqref="E10"/>
    </sheetView>
  </sheetViews>
  <sheetFormatPr defaultRowHeight="15" x14ac:dyDescent="0.25"/>
  <cols>
    <col min="1" max="1" width="28.5703125" customWidth="1"/>
  </cols>
  <sheetData>
    <row r="1" spans="1:1" x14ac:dyDescent="0.25">
      <c r="A1" s="1"/>
    </row>
    <row r="2" spans="1:1" x14ac:dyDescent="0.25">
      <c r="A2" s="1" t="s">
        <v>513</v>
      </c>
    </row>
    <row r="3" spans="1:1" x14ac:dyDescent="0.25">
      <c r="A3" s="1" t="s">
        <v>514</v>
      </c>
    </row>
    <row r="4" spans="1:1" x14ac:dyDescent="0.25">
      <c r="A4" s="1" t="s">
        <v>515</v>
      </c>
    </row>
    <row r="5" spans="1:1" x14ac:dyDescent="0.25">
      <c r="A5" s="1" t="s">
        <v>516</v>
      </c>
    </row>
    <row r="6" spans="1:1" x14ac:dyDescent="0.25">
      <c r="A6" s="1" t="s">
        <v>517</v>
      </c>
    </row>
    <row r="7" spans="1:1" ht="30" x14ac:dyDescent="0.25">
      <c r="A7" s="1" t="s">
        <v>518</v>
      </c>
    </row>
    <row r="8" spans="1:1" ht="30" x14ac:dyDescent="0.25">
      <c r="A8" s="1" t="s">
        <v>512</v>
      </c>
    </row>
    <row r="9" spans="1:1" x14ac:dyDescent="0.25">
      <c r="A9" s="1"/>
    </row>
    <row r="10" spans="1:1" ht="45" x14ac:dyDescent="0.25">
      <c r="A10" s="1" t="s">
        <v>519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210"/>
  <sheetViews>
    <sheetView showGridLines="0" topLeftCell="B1" workbookViewId="0">
      <selection activeCell="J16" sqref="J16"/>
    </sheetView>
  </sheetViews>
  <sheetFormatPr defaultRowHeight="15" x14ac:dyDescent="0.25"/>
  <cols>
    <col min="1" max="1" width="9" customWidth="1"/>
    <col min="2" max="2" width="15.7109375" bestFit="1" customWidth="1"/>
    <col min="3" max="3" width="17.28515625" style="1" bestFit="1" customWidth="1"/>
    <col min="4" max="4" width="14.7109375" style="1" bestFit="1" customWidth="1"/>
    <col min="5" max="5" width="11.7109375" customWidth="1"/>
    <col min="6" max="6" width="12.7109375" style="2" customWidth="1"/>
    <col min="7" max="7" width="18" style="2" customWidth="1"/>
    <col min="8" max="8" width="11.140625" customWidth="1"/>
    <col min="9" max="9" width="15.140625" customWidth="1"/>
    <col min="10" max="10" width="9.140625" style="28"/>
    <col min="11" max="11" width="11.7109375" style="28" customWidth="1"/>
    <col min="12" max="12" width="11.28515625" style="28" customWidth="1"/>
    <col min="13" max="13" width="13.28515625" style="28" customWidth="1"/>
    <col min="14" max="14" width="9.140625" style="28"/>
    <col min="15" max="15" width="18.5703125" style="28" customWidth="1"/>
    <col min="16" max="16" width="11.5703125" style="28" customWidth="1"/>
    <col min="17" max="17" width="8.7109375" style="28" customWidth="1"/>
    <col min="18" max="43" width="9.140625" style="28"/>
  </cols>
  <sheetData>
    <row r="1" spans="1:43" ht="39" customHeight="1" x14ac:dyDescent="0.25">
      <c r="B1" s="82">
        <f ca="1">+TODAY()</f>
        <v>45467</v>
      </c>
    </row>
    <row r="2" spans="1:43" ht="18" customHeight="1" x14ac:dyDescent="0.25">
      <c r="A2" s="28"/>
      <c r="B2" s="48"/>
      <c r="C2" s="49"/>
      <c r="D2" s="49"/>
      <c r="K2" s="200" t="s">
        <v>446</v>
      </c>
      <c r="L2" s="200"/>
      <c r="M2" s="200"/>
      <c r="O2" s="200" t="s">
        <v>446</v>
      </c>
      <c r="P2" s="200"/>
      <c r="Q2" s="200"/>
    </row>
    <row r="3" spans="1:43" s="8" customFormat="1" ht="62.25" customHeight="1" x14ac:dyDescent="0.25">
      <c r="A3" s="51" t="s">
        <v>4</v>
      </c>
      <c r="B3" s="51" t="s">
        <v>5</v>
      </c>
      <c r="C3" s="51" t="s">
        <v>6</v>
      </c>
      <c r="D3" s="51" t="s">
        <v>437</v>
      </c>
      <c r="E3" s="51" t="s">
        <v>12</v>
      </c>
      <c r="F3" s="51" t="s">
        <v>21</v>
      </c>
      <c r="G3" s="51" t="s">
        <v>22</v>
      </c>
      <c r="H3" s="51" t="s">
        <v>440</v>
      </c>
      <c r="I3" s="51" t="s">
        <v>441</v>
      </c>
      <c r="J3" s="24"/>
      <c r="K3" s="92" t="s">
        <v>5</v>
      </c>
      <c r="L3" s="92" t="s">
        <v>445</v>
      </c>
      <c r="M3" s="92" t="s">
        <v>441</v>
      </c>
      <c r="N3" s="24"/>
      <c r="O3" s="51" t="s">
        <v>6</v>
      </c>
      <c r="P3" s="92" t="s">
        <v>445</v>
      </c>
      <c r="Q3" s="92" t="s">
        <v>441</v>
      </c>
      <c r="R3" s="24"/>
      <c r="S3" s="24"/>
      <c r="T3" s="24"/>
      <c r="U3" s="24"/>
      <c r="V3" s="24"/>
      <c r="W3" s="24"/>
      <c r="X3" s="24"/>
      <c r="Y3" s="24"/>
      <c r="Z3" s="24"/>
      <c r="AA3" s="24"/>
      <c r="AB3" s="24"/>
      <c r="AC3" s="24"/>
      <c r="AD3" s="24"/>
      <c r="AE3" s="24"/>
      <c r="AF3" s="24"/>
      <c r="AG3" s="24"/>
      <c r="AH3" s="24"/>
      <c r="AI3" s="24"/>
      <c r="AJ3" s="24"/>
      <c r="AK3" s="24"/>
      <c r="AL3" s="24"/>
      <c r="AM3" s="24"/>
      <c r="AN3" s="24"/>
      <c r="AO3" s="24"/>
      <c r="AP3" s="24"/>
      <c r="AQ3" s="24"/>
    </row>
    <row r="4" spans="1:43" s="3" customFormat="1" ht="12.75" x14ac:dyDescent="0.25">
      <c r="A4" s="11">
        <v>1</v>
      </c>
      <c r="B4" s="11" t="s">
        <v>31</v>
      </c>
      <c r="C4" s="11" t="s">
        <v>32</v>
      </c>
      <c r="D4" s="35" t="str">
        <f>UPPER(MID(B4,1,2)) &amp; UPPER(MID(C4,1,3)) &amp; TEXT(E4,"DD.M.YY")</f>
        <v>GRPAD23.2.23</v>
      </c>
      <c r="E4" s="36">
        <v>44980</v>
      </c>
      <c r="F4" s="11">
        <v>40</v>
      </c>
      <c r="G4" s="36" t="s">
        <v>36</v>
      </c>
      <c r="H4" s="36">
        <v>44666</v>
      </c>
      <c r="I4" s="57">
        <v>5</v>
      </c>
      <c r="J4" s="25"/>
      <c r="K4" s="57" t="s">
        <v>31</v>
      </c>
      <c r="L4" s="78">
        <f>SUMIF($B$4:$B$1000,"Grains",$F$4:$F$1000)</f>
        <v>40</v>
      </c>
      <c r="M4" s="78">
        <f>SUMIF($B$4:$B$1000,"Grains",$I$4:$I$1000)</f>
        <v>5</v>
      </c>
      <c r="N4" s="25"/>
      <c r="O4" s="93" t="s">
        <v>38</v>
      </c>
      <c r="P4" s="78">
        <f>SUMIF($C$4:$C$1000,"Moong",$F$4:$F$1000)</f>
        <v>45</v>
      </c>
      <c r="Q4" s="78">
        <f>SUMIF($C$4:$C$1000,"Moong",$I$4:$I$1000)</f>
        <v>10</v>
      </c>
      <c r="R4" s="25"/>
      <c r="S4" s="25"/>
      <c r="T4" s="25"/>
      <c r="U4" s="25"/>
      <c r="V4" s="25"/>
      <c r="W4" s="25"/>
      <c r="X4" s="25"/>
      <c r="Y4" s="25"/>
      <c r="Z4" s="25"/>
      <c r="AA4" s="25"/>
      <c r="AB4" s="25"/>
      <c r="AC4" s="25"/>
      <c r="AD4" s="25"/>
      <c r="AE4" s="25"/>
      <c r="AF4" s="25"/>
      <c r="AG4" s="25"/>
      <c r="AH4" s="25"/>
      <c r="AI4" s="25"/>
      <c r="AJ4" s="25"/>
      <c r="AK4" s="25"/>
      <c r="AL4" s="25"/>
      <c r="AM4" s="25"/>
      <c r="AN4" s="25"/>
      <c r="AO4" s="25"/>
      <c r="AP4" s="25"/>
      <c r="AQ4" s="25"/>
    </row>
    <row r="5" spans="1:43" s="6" customFormat="1" ht="12.75" x14ac:dyDescent="0.2">
      <c r="A5" s="11">
        <f>A4+1</f>
        <v>2</v>
      </c>
      <c r="B5" s="11" t="s">
        <v>31</v>
      </c>
      <c r="C5" s="11" t="s">
        <v>32</v>
      </c>
      <c r="D5" s="35" t="str">
        <f t="shared" ref="D5:D10" si="0">UPPER(MID(B5,1,2)) &amp; UPPER(MID(C5,1,3)) &amp; TEXT(E5,"DD.M.YY")</f>
        <v>GRPAD23.2.23</v>
      </c>
      <c r="E5" s="36">
        <v>44980</v>
      </c>
      <c r="F5" s="11"/>
      <c r="G5" s="36"/>
      <c r="H5" s="36">
        <v>44666</v>
      </c>
      <c r="I5" s="57"/>
      <c r="J5" s="26"/>
      <c r="K5" s="58" t="s">
        <v>37</v>
      </c>
      <c r="L5" s="78">
        <f>SUMIF($B$4:$B$1000,"Pulses",$F$4:$F$1000)</f>
        <v>45</v>
      </c>
      <c r="M5" s="78">
        <f>SUMIF($B$4:$B$1000,"Pulses",$I$4:$I$1000)</f>
        <v>10</v>
      </c>
      <c r="N5" s="26"/>
      <c r="O5" s="35" t="s">
        <v>45</v>
      </c>
      <c r="P5" s="78">
        <f>SUMIF($C$4:$C$1000,"Urad",$F$4:$F$1000)</f>
        <v>0</v>
      </c>
      <c r="Q5" s="78">
        <f>SUMIF($C$4:$C$1000,"Urad",$I$4:$I$1000)</f>
        <v>0</v>
      </c>
      <c r="R5" s="26"/>
      <c r="S5" s="26"/>
      <c r="T5" s="26"/>
      <c r="U5" s="26"/>
      <c r="V5" s="26"/>
      <c r="W5" s="26"/>
      <c r="X5" s="26"/>
      <c r="Y5" s="26"/>
      <c r="Z5" s="26"/>
      <c r="AA5" s="26"/>
      <c r="AB5" s="26"/>
      <c r="AC5" s="26"/>
      <c r="AD5" s="26"/>
      <c r="AE5" s="26"/>
      <c r="AF5" s="26"/>
      <c r="AG5" s="26"/>
      <c r="AH5" s="26"/>
      <c r="AI5" s="26"/>
      <c r="AJ5" s="26"/>
      <c r="AK5" s="26"/>
      <c r="AL5" s="26"/>
      <c r="AM5" s="26"/>
      <c r="AN5" s="26"/>
      <c r="AO5" s="26"/>
      <c r="AP5" s="26"/>
      <c r="AQ5" s="26"/>
    </row>
    <row r="6" spans="1:43" s="6" customFormat="1" ht="12.75" x14ac:dyDescent="0.2">
      <c r="A6" s="11">
        <f t="shared" ref="A6:A69" si="1">A5+1</f>
        <v>3</v>
      </c>
      <c r="B6" s="11" t="s">
        <v>41</v>
      </c>
      <c r="C6" s="11" t="s">
        <v>42</v>
      </c>
      <c r="D6" s="35" t="str">
        <f t="shared" si="0"/>
        <v>FEURE23.2.23</v>
      </c>
      <c r="E6" s="36">
        <v>44980</v>
      </c>
      <c r="F6" s="11"/>
      <c r="G6" s="36"/>
      <c r="H6" s="36">
        <v>44648</v>
      </c>
      <c r="I6" s="57"/>
      <c r="J6" s="26"/>
      <c r="K6" s="58" t="s">
        <v>442</v>
      </c>
      <c r="L6" s="78">
        <f>SUMIF($B$4:$B$1000,"Oil seeds",$F$4:$F$1000)</f>
        <v>0</v>
      </c>
      <c r="M6" s="78">
        <f>SUMIF($B$4:$B$1000,"Oil seeds",$I$4:$I$1000)</f>
        <v>0</v>
      </c>
      <c r="N6" s="26"/>
      <c r="O6" s="93" t="s">
        <v>32</v>
      </c>
      <c r="P6" s="78">
        <f>SUMIF($C$4:$C$1000,"Paddy",$F$4:$F$1000)</f>
        <v>40</v>
      </c>
      <c r="Q6" s="58"/>
      <c r="R6" s="26"/>
      <c r="S6" s="26"/>
      <c r="T6" s="26"/>
      <c r="U6" s="26"/>
      <c r="V6" s="26"/>
      <c r="W6" s="26"/>
      <c r="X6" s="26"/>
      <c r="Y6" s="26"/>
      <c r="Z6" s="26"/>
      <c r="AA6" s="26"/>
      <c r="AB6" s="26"/>
      <c r="AC6" s="26"/>
      <c r="AD6" s="26"/>
      <c r="AE6" s="26"/>
      <c r="AF6" s="26"/>
      <c r="AG6" s="26"/>
      <c r="AH6" s="26"/>
      <c r="AI6" s="26"/>
      <c r="AJ6" s="26"/>
      <c r="AK6" s="26"/>
      <c r="AL6" s="26"/>
      <c r="AM6" s="26"/>
      <c r="AN6" s="26"/>
      <c r="AO6" s="26"/>
      <c r="AP6" s="26"/>
      <c r="AQ6" s="26"/>
    </row>
    <row r="7" spans="1:43" s="2" customFormat="1" x14ac:dyDescent="0.25">
      <c r="A7" s="42">
        <f t="shared" si="1"/>
        <v>4</v>
      </c>
      <c r="B7" s="11" t="s">
        <v>41</v>
      </c>
      <c r="C7" s="11" t="s">
        <v>44</v>
      </c>
      <c r="D7" s="35" t="str">
        <f t="shared" si="0"/>
        <v>FESEF23.2.23</v>
      </c>
      <c r="E7" s="36">
        <v>44980</v>
      </c>
      <c r="F7" s="11"/>
      <c r="G7" s="36"/>
      <c r="H7" s="42"/>
      <c r="I7" s="57"/>
      <c r="J7" s="27"/>
      <c r="K7" s="58" t="s">
        <v>267</v>
      </c>
      <c r="L7" s="78">
        <f>SUMIF($B$4:$B$1000,"Vegetables",$F$4:$F$1000)</f>
        <v>0</v>
      </c>
      <c r="M7" s="78">
        <f>SUMIF($B$4:$B$1000,"Vegetables",$I$4:$I$1000)</f>
        <v>0</v>
      </c>
      <c r="N7" s="27"/>
      <c r="O7" s="93" t="s">
        <v>50</v>
      </c>
      <c r="P7" s="78">
        <f>SUMIF($C$4:$C$1000,"Wheat",$F$4:$F$1000)</f>
        <v>0</v>
      </c>
      <c r="Q7" s="59"/>
      <c r="R7" s="27"/>
      <c r="S7" s="27"/>
      <c r="T7" s="27"/>
      <c r="U7" s="27"/>
      <c r="V7" s="27"/>
      <c r="W7" s="27"/>
      <c r="X7" s="27"/>
      <c r="Y7" s="27"/>
      <c r="Z7" s="27"/>
      <c r="AA7" s="27"/>
      <c r="AB7" s="27"/>
      <c r="AC7" s="27"/>
      <c r="AD7" s="27"/>
      <c r="AE7" s="27"/>
      <c r="AF7" s="27"/>
      <c r="AG7" s="27"/>
      <c r="AH7" s="27"/>
      <c r="AI7" s="27"/>
      <c r="AJ7" s="27"/>
      <c r="AK7" s="27"/>
      <c r="AL7" s="27"/>
      <c r="AM7" s="27"/>
      <c r="AN7" s="27"/>
      <c r="AO7" s="27"/>
      <c r="AP7" s="27"/>
      <c r="AQ7" s="27"/>
    </row>
    <row r="8" spans="1:43" s="2" customFormat="1" x14ac:dyDescent="0.25">
      <c r="A8" s="42">
        <f t="shared" si="1"/>
        <v>5</v>
      </c>
      <c r="B8" s="11" t="s">
        <v>37</v>
      </c>
      <c r="C8" s="11" t="s">
        <v>38</v>
      </c>
      <c r="D8" s="35" t="str">
        <f t="shared" si="0"/>
        <v>PUMOO23.2.23</v>
      </c>
      <c r="E8" s="36">
        <v>44980</v>
      </c>
      <c r="F8" s="11">
        <v>45</v>
      </c>
      <c r="G8" s="36" t="s">
        <v>412</v>
      </c>
      <c r="H8" s="42"/>
      <c r="I8" s="57">
        <v>10</v>
      </c>
      <c r="J8" s="27"/>
      <c r="K8" s="58" t="s">
        <v>416</v>
      </c>
      <c r="L8" s="78">
        <f>SUMIF($B$4:$B$1000,"Fruits",$F$4:$F$1000)</f>
        <v>0</v>
      </c>
      <c r="M8" s="78">
        <f>SUMIF($B$4:$B$1000,"Fruits",$I$4:$I$1000)</f>
        <v>0</v>
      </c>
      <c r="N8" s="27"/>
      <c r="O8" s="93" t="s">
        <v>117</v>
      </c>
      <c r="P8" s="78">
        <f>SUMIF($C$4:$C$1000,"Brinjal ",$F$4:$F$1000)</f>
        <v>0</v>
      </c>
      <c r="Q8" s="59"/>
      <c r="R8" s="27"/>
      <c r="S8" s="27"/>
      <c r="T8" s="27"/>
      <c r="U8" s="27"/>
      <c r="V8" s="27"/>
      <c r="W8" s="27"/>
      <c r="X8" s="27"/>
      <c r="Y8" s="27"/>
      <c r="Z8" s="27"/>
      <c r="AA8" s="27"/>
      <c r="AB8" s="27"/>
      <c r="AC8" s="27"/>
      <c r="AD8" s="27"/>
      <c r="AE8" s="27"/>
      <c r="AF8" s="27"/>
      <c r="AG8" s="27"/>
      <c r="AH8" s="27"/>
      <c r="AI8" s="27"/>
      <c r="AJ8" s="27"/>
      <c r="AK8" s="27"/>
      <c r="AL8" s="27"/>
      <c r="AM8" s="27"/>
      <c r="AN8" s="27"/>
      <c r="AO8" s="27"/>
      <c r="AP8" s="27"/>
      <c r="AQ8" s="27"/>
    </row>
    <row r="9" spans="1:43" s="2" customFormat="1" x14ac:dyDescent="0.25">
      <c r="A9" s="42">
        <f t="shared" si="1"/>
        <v>6</v>
      </c>
      <c r="B9" s="11" t="s">
        <v>31</v>
      </c>
      <c r="C9" s="11" t="s">
        <v>32</v>
      </c>
      <c r="D9" s="35" t="str">
        <f t="shared" si="0"/>
        <v>GRPAD23.2.23</v>
      </c>
      <c r="E9" s="36">
        <v>44980</v>
      </c>
      <c r="F9" s="11"/>
      <c r="G9" s="36"/>
      <c r="H9" s="42"/>
      <c r="I9" s="57"/>
      <c r="J9" s="27"/>
      <c r="K9" s="58" t="s">
        <v>417</v>
      </c>
      <c r="L9" s="78">
        <f>SUMIF($B$4:$B$1000,"Spices",$F$4:$F$1000)</f>
        <v>0</v>
      </c>
      <c r="M9" s="78">
        <f>SUMIF($B$4:$B$1000,"Spices",$I$4:$I$1000)</f>
        <v>0</v>
      </c>
      <c r="N9" s="27"/>
      <c r="O9" s="35" t="s">
        <v>131</v>
      </c>
      <c r="P9" s="78">
        <f t="shared" ref="P9:P69" si="2">SUMIF($C$4:$C$1000,"Urad",$F$4:$F$1000)</f>
        <v>0</v>
      </c>
      <c r="Q9" s="59"/>
      <c r="R9" s="27"/>
      <c r="S9" s="27"/>
      <c r="T9" s="27"/>
      <c r="U9" s="27"/>
      <c r="V9" s="27"/>
      <c r="W9" s="27"/>
      <c r="X9" s="27"/>
      <c r="Y9" s="27"/>
      <c r="Z9" s="27"/>
      <c r="AA9" s="27"/>
      <c r="AB9" s="27"/>
      <c r="AC9" s="27"/>
      <c r="AD9" s="27"/>
      <c r="AE9" s="27"/>
      <c r="AF9" s="27"/>
      <c r="AG9" s="27"/>
      <c r="AH9" s="27"/>
      <c r="AI9" s="27"/>
      <c r="AJ9" s="27"/>
      <c r="AK9" s="27"/>
      <c r="AL9" s="27"/>
      <c r="AM9" s="27"/>
      <c r="AN9" s="27"/>
      <c r="AO9" s="27"/>
      <c r="AP9" s="27"/>
      <c r="AQ9" s="27"/>
    </row>
    <row r="10" spans="1:43" s="2" customFormat="1" x14ac:dyDescent="0.25">
      <c r="A10" s="42">
        <f t="shared" si="1"/>
        <v>7</v>
      </c>
      <c r="B10" s="11" t="s">
        <v>31</v>
      </c>
      <c r="C10" s="11" t="s">
        <v>32</v>
      </c>
      <c r="D10" s="35" t="str">
        <f t="shared" si="0"/>
        <v>GRPAD23.2.23</v>
      </c>
      <c r="E10" s="36">
        <v>44980</v>
      </c>
      <c r="F10" s="11"/>
      <c r="G10" s="36"/>
      <c r="H10" s="42"/>
      <c r="I10" s="57"/>
      <c r="J10" s="27"/>
      <c r="K10" s="58" t="s">
        <v>443</v>
      </c>
      <c r="L10" s="78">
        <f>SUMIF($B$4:$B$1000,"Fertlizer",$F$4:$F$1000)</f>
        <v>0</v>
      </c>
      <c r="M10" s="78">
        <f>SUMIF($B$4:$B$1000,"Fertlizer",$I$4:$I$1000)</f>
        <v>0</v>
      </c>
      <c r="N10" s="27"/>
      <c r="O10" s="35" t="s">
        <v>145</v>
      </c>
      <c r="P10" s="78">
        <f t="shared" si="2"/>
        <v>0</v>
      </c>
      <c r="Q10" s="59"/>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row>
    <row r="11" spans="1:43" s="2" customFormat="1" x14ac:dyDescent="0.25">
      <c r="A11" s="42">
        <f t="shared" si="1"/>
        <v>8</v>
      </c>
      <c r="B11" s="11"/>
      <c r="C11" s="11" t="s">
        <v>32</v>
      </c>
      <c r="D11" s="35"/>
      <c r="E11" s="42"/>
      <c r="F11" s="11"/>
      <c r="G11" s="36"/>
      <c r="H11" s="42"/>
      <c r="I11" s="57"/>
      <c r="J11" s="27"/>
      <c r="K11" s="58" t="s">
        <v>444</v>
      </c>
      <c r="L11" s="78">
        <f>SUMIF($B$4:$B$1000,"Pesticides",$F$4:$F$1000)</f>
        <v>0</v>
      </c>
      <c r="M11" s="78">
        <f>SUMIF($B$4:$B$1000,"Pesticides",$I$4:$I$1000)</f>
        <v>0</v>
      </c>
      <c r="N11" s="27"/>
      <c r="O11" s="35" t="s">
        <v>153</v>
      </c>
      <c r="P11" s="78">
        <f t="shared" si="2"/>
        <v>0</v>
      </c>
      <c r="Q11" s="59"/>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row>
    <row r="12" spans="1:43" s="2" customFormat="1" ht="25.5" customHeight="1" x14ac:dyDescent="0.25">
      <c r="A12" s="42">
        <f t="shared" si="1"/>
        <v>9</v>
      </c>
      <c r="B12" s="11"/>
      <c r="C12" s="11" t="s">
        <v>32</v>
      </c>
      <c r="D12" s="35"/>
      <c r="E12" s="42"/>
      <c r="F12" s="11"/>
      <c r="G12" s="36"/>
      <c r="H12" s="42"/>
      <c r="I12" s="57"/>
      <c r="J12" s="27"/>
      <c r="K12" s="27"/>
      <c r="L12" s="27"/>
      <c r="M12" s="27"/>
      <c r="N12" s="27"/>
      <c r="O12" s="35" t="s">
        <v>169</v>
      </c>
      <c r="P12" s="78">
        <f t="shared" si="2"/>
        <v>0</v>
      </c>
      <c r="Q12" s="59"/>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row>
    <row r="13" spans="1:43" s="2" customFormat="1" x14ac:dyDescent="0.25">
      <c r="A13" s="42">
        <f t="shared" si="1"/>
        <v>10</v>
      </c>
      <c r="B13" s="11"/>
      <c r="C13" s="11"/>
      <c r="D13" s="35"/>
      <c r="E13" s="42"/>
      <c r="F13" s="11"/>
      <c r="G13" s="36"/>
      <c r="H13" s="42"/>
      <c r="I13" s="11"/>
      <c r="J13" s="27"/>
      <c r="K13" s="27"/>
      <c r="L13" s="27"/>
      <c r="M13" s="27"/>
      <c r="N13" s="27"/>
      <c r="O13" s="35" t="s">
        <v>175</v>
      </c>
      <c r="P13" s="78">
        <f t="shared" si="2"/>
        <v>0</v>
      </c>
      <c r="Q13" s="59"/>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row>
    <row r="14" spans="1:43" s="2" customFormat="1" x14ac:dyDescent="0.25">
      <c r="A14" s="42">
        <f t="shared" si="1"/>
        <v>11</v>
      </c>
      <c r="B14" s="11"/>
      <c r="C14" s="11"/>
      <c r="D14" s="35"/>
      <c r="E14" s="42"/>
      <c r="F14" s="11"/>
      <c r="G14" s="36"/>
      <c r="H14" s="42"/>
      <c r="I14" s="11"/>
      <c r="J14" s="27"/>
      <c r="K14" s="27"/>
      <c r="L14" s="27"/>
      <c r="M14" s="27"/>
      <c r="N14" s="27"/>
      <c r="O14" s="35" t="s">
        <v>185</v>
      </c>
      <c r="P14" s="78">
        <f t="shared" si="2"/>
        <v>0</v>
      </c>
      <c r="Q14" s="59"/>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row>
    <row r="15" spans="1:43" s="2" customFormat="1" x14ac:dyDescent="0.25">
      <c r="A15" s="42">
        <f t="shared" si="1"/>
        <v>12</v>
      </c>
      <c r="B15" s="11"/>
      <c r="C15" s="11"/>
      <c r="D15" s="35"/>
      <c r="E15" s="44"/>
      <c r="F15" s="11"/>
      <c r="G15" s="36"/>
      <c r="H15" s="42"/>
      <c r="I15" s="11"/>
      <c r="J15" s="27"/>
      <c r="K15" s="27"/>
      <c r="L15" s="27"/>
      <c r="M15" s="27"/>
      <c r="N15" s="27"/>
      <c r="O15" s="35" t="s">
        <v>190</v>
      </c>
      <c r="P15" s="78">
        <f t="shared" si="2"/>
        <v>0</v>
      </c>
      <c r="Q15" s="59"/>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row>
    <row r="16" spans="1:43" s="2" customFormat="1" x14ac:dyDescent="0.25">
      <c r="A16" s="42">
        <f t="shared" si="1"/>
        <v>13</v>
      </c>
      <c r="B16" s="11"/>
      <c r="C16" s="11"/>
      <c r="D16" s="35"/>
      <c r="E16" s="42"/>
      <c r="F16" s="11"/>
      <c r="G16" s="36"/>
      <c r="H16" s="42"/>
      <c r="I16" s="11"/>
      <c r="J16" s="27"/>
      <c r="K16" s="27"/>
      <c r="L16" s="27"/>
      <c r="M16" s="27"/>
      <c r="N16" s="27"/>
      <c r="O16" s="35" t="s">
        <v>197</v>
      </c>
      <c r="P16" s="78">
        <f t="shared" si="2"/>
        <v>0</v>
      </c>
      <c r="Q16" s="59"/>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row>
    <row r="17" spans="1:43" s="2" customFormat="1" x14ac:dyDescent="0.25">
      <c r="A17" s="42">
        <f t="shared" si="1"/>
        <v>14</v>
      </c>
      <c r="B17" s="11"/>
      <c r="C17" s="11"/>
      <c r="D17" s="35"/>
      <c r="E17" s="42"/>
      <c r="F17" s="11"/>
      <c r="G17" s="36"/>
      <c r="H17" s="42"/>
      <c r="I17" s="11"/>
      <c r="J17" s="27"/>
      <c r="K17" s="27"/>
      <c r="L17" s="27"/>
      <c r="M17" s="27"/>
      <c r="N17" s="27"/>
      <c r="O17" s="35" t="s">
        <v>205</v>
      </c>
      <c r="P17" s="78">
        <f t="shared" si="2"/>
        <v>0</v>
      </c>
      <c r="Q17" s="59"/>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row>
    <row r="18" spans="1:43" s="2" customFormat="1" x14ac:dyDescent="0.25">
      <c r="A18" s="42">
        <f t="shared" si="1"/>
        <v>15</v>
      </c>
      <c r="B18" s="11"/>
      <c r="C18" s="11"/>
      <c r="D18" s="35"/>
      <c r="E18" s="42"/>
      <c r="F18" s="11"/>
      <c r="G18" s="36"/>
      <c r="H18" s="42"/>
      <c r="I18" s="11"/>
      <c r="J18" s="27"/>
      <c r="K18" s="27"/>
      <c r="L18" s="27"/>
      <c r="M18" s="27"/>
      <c r="N18" s="27"/>
      <c r="O18" s="35" t="s">
        <v>212</v>
      </c>
      <c r="P18" s="78">
        <f t="shared" si="2"/>
        <v>0</v>
      </c>
      <c r="Q18" s="59"/>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row>
    <row r="19" spans="1:43" s="2" customFormat="1" x14ac:dyDescent="0.25">
      <c r="A19" s="42">
        <f t="shared" si="1"/>
        <v>16</v>
      </c>
      <c r="B19" s="11"/>
      <c r="C19" s="11"/>
      <c r="D19" s="35"/>
      <c r="E19" s="42"/>
      <c r="F19" s="11"/>
      <c r="G19" s="36"/>
      <c r="H19" s="42"/>
      <c r="I19" s="11"/>
      <c r="J19" s="27"/>
      <c r="K19" s="27"/>
      <c r="L19" s="27"/>
      <c r="M19" s="27"/>
      <c r="N19" s="27"/>
      <c r="O19" s="94" t="s">
        <v>219</v>
      </c>
      <c r="P19" s="78">
        <f t="shared" si="2"/>
        <v>0</v>
      </c>
      <c r="Q19" s="59"/>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row>
    <row r="20" spans="1:43" s="2" customFormat="1" x14ac:dyDescent="0.25">
      <c r="A20" s="42">
        <f t="shared" si="1"/>
        <v>17</v>
      </c>
      <c r="B20" s="11"/>
      <c r="C20" s="11"/>
      <c r="D20" s="35"/>
      <c r="E20" s="42"/>
      <c r="F20" s="11"/>
      <c r="G20" s="36"/>
      <c r="H20" s="42"/>
      <c r="I20" s="11"/>
      <c r="J20" s="27"/>
      <c r="K20" s="27"/>
      <c r="L20" s="27"/>
      <c r="M20" s="27"/>
      <c r="N20" s="27"/>
      <c r="O20" s="94" t="s">
        <v>223</v>
      </c>
      <c r="P20" s="78">
        <f t="shared" si="2"/>
        <v>0</v>
      </c>
      <c r="Q20" s="59"/>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row>
    <row r="21" spans="1:43" s="2" customFormat="1" x14ac:dyDescent="0.25">
      <c r="A21" s="42">
        <f t="shared" si="1"/>
        <v>18</v>
      </c>
      <c r="B21" s="11"/>
      <c r="C21" s="11"/>
      <c r="D21" s="35"/>
      <c r="E21" s="42"/>
      <c r="F21" s="11"/>
      <c r="G21" s="36"/>
      <c r="H21" s="42"/>
      <c r="I21" s="11"/>
      <c r="J21" s="27"/>
      <c r="K21" s="27"/>
      <c r="L21" s="27"/>
      <c r="M21" s="27"/>
      <c r="N21" s="27"/>
      <c r="O21" s="94" t="s">
        <v>227</v>
      </c>
      <c r="P21" s="78">
        <f t="shared" si="2"/>
        <v>0</v>
      </c>
      <c r="Q21" s="59"/>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row>
    <row r="22" spans="1:43" s="2" customFormat="1" x14ac:dyDescent="0.25">
      <c r="A22" s="42">
        <f t="shared" si="1"/>
        <v>19</v>
      </c>
      <c r="B22" s="11"/>
      <c r="C22" s="11"/>
      <c r="D22" s="35"/>
      <c r="E22" s="42"/>
      <c r="F22" s="11"/>
      <c r="G22" s="36"/>
      <c r="H22" s="42"/>
      <c r="I22" s="11"/>
      <c r="J22" s="27"/>
      <c r="K22" s="27"/>
      <c r="L22" s="27"/>
      <c r="M22" s="27"/>
      <c r="N22" s="27"/>
      <c r="O22" s="35" t="s">
        <v>419</v>
      </c>
      <c r="P22" s="78">
        <f t="shared" si="2"/>
        <v>0</v>
      </c>
      <c r="Q22" s="59"/>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row>
    <row r="23" spans="1:43" s="2" customFormat="1" x14ac:dyDescent="0.25">
      <c r="A23" s="42">
        <f t="shared" si="1"/>
        <v>20</v>
      </c>
      <c r="B23" s="11"/>
      <c r="C23" s="11"/>
      <c r="D23" s="35"/>
      <c r="E23" s="42"/>
      <c r="F23" s="11"/>
      <c r="G23" s="36"/>
      <c r="H23" s="42"/>
      <c r="I23" s="11"/>
      <c r="J23" s="27"/>
      <c r="K23" s="27"/>
      <c r="L23" s="27"/>
      <c r="M23" s="27"/>
      <c r="N23" s="27"/>
      <c r="O23" s="35" t="s">
        <v>420</v>
      </c>
      <c r="P23" s="78">
        <f t="shared" si="2"/>
        <v>0</v>
      </c>
      <c r="Q23" s="59"/>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row>
    <row r="24" spans="1:43" x14ac:dyDescent="0.25">
      <c r="A24" s="42">
        <f t="shared" si="1"/>
        <v>21</v>
      </c>
      <c r="B24" s="11"/>
      <c r="C24" s="11"/>
      <c r="D24" s="46"/>
      <c r="E24" s="45"/>
      <c r="F24" s="42"/>
      <c r="G24" s="36"/>
      <c r="H24" s="45"/>
      <c r="I24" s="11"/>
      <c r="O24" s="78" t="s">
        <v>418</v>
      </c>
      <c r="P24" s="78">
        <f t="shared" si="2"/>
        <v>0</v>
      </c>
      <c r="Q24" s="62"/>
    </row>
    <row r="25" spans="1:43" x14ac:dyDescent="0.25">
      <c r="A25" s="42">
        <f t="shared" si="1"/>
        <v>22</v>
      </c>
      <c r="B25" s="11"/>
      <c r="C25" s="11"/>
      <c r="D25" s="47"/>
      <c r="E25" s="29"/>
      <c r="F25" s="43"/>
      <c r="G25" s="36"/>
      <c r="H25" s="29"/>
      <c r="I25" s="29"/>
      <c r="O25" s="78" t="s">
        <v>413</v>
      </c>
      <c r="P25" s="78">
        <f t="shared" si="2"/>
        <v>0</v>
      </c>
      <c r="Q25" s="62"/>
    </row>
    <row r="26" spans="1:43" x14ac:dyDescent="0.25">
      <c r="A26" s="42">
        <f t="shared" si="1"/>
        <v>23</v>
      </c>
      <c r="B26" s="11"/>
      <c r="C26" s="11"/>
      <c r="D26" s="47"/>
      <c r="E26" s="29"/>
      <c r="F26" s="43"/>
      <c r="G26" s="36"/>
      <c r="H26" s="29"/>
      <c r="I26" s="29"/>
      <c r="O26" s="78" t="s">
        <v>415</v>
      </c>
      <c r="P26" s="78">
        <f t="shared" si="2"/>
        <v>0</v>
      </c>
      <c r="Q26" s="62"/>
    </row>
    <row r="27" spans="1:43" x14ac:dyDescent="0.25">
      <c r="A27" s="42">
        <f t="shared" si="1"/>
        <v>24</v>
      </c>
      <c r="B27" s="11"/>
      <c r="C27" s="11"/>
      <c r="D27" s="47"/>
      <c r="E27" s="29"/>
      <c r="F27" s="43"/>
      <c r="G27" s="36"/>
      <c r="H27" s="29"/>
      <c r="I27" s="29"/>
      <c r="O27" s="35" t="s">
        <v>422</v>
      </c>
      <c r="P27" s="78">
        <f t="shared" si="2"/>
        <v>0</v>
      </c>
      <c r="Q27" s="62"/>
    </row>
    <row r="28" spans="1:43" ht="18.75" x14ac:dyDescent="0.3">
      <c r="A28" s="42">
        <f t="shared" si="1"/>
        <v>25</v>
      </c>
      <c r="B28" s="11"/>
      <c r="C28" s="11"/>
      <c r="D28" s="52"/>
      <c r="E28" s="29"/>
      <c r="F28" s="43"/>
      <c r="G28" s="36"/>
      <c r="H28" s="29"/>
      <c r="I28" s="29"/>
      <c r="O28" s="78" t="s">
        <v>421</v>
      </c>
      <c r="P28" s="78">
        <f t="shared" si="2"/>
        <v>0</v>
      </c>
      <c r="Q28" s="62"/>
    </row>
    <row r="29" spans="1:43" x14ac:dyDescent="0.25">
      <c r="A29" s="42">
        <f t="shared" si="1"/>
        <v>26</v>
      </c>
      <c r="B29" s="29"/>
      <c r="C29" s="11"/>
      <c r="D29" s="47"/>
      <c r="E29" s="29"/>
      <c r="F29" s="43"/>
      <c r="G29" s="36"/>
      <c r="H29" s="29"/>
      <c r="I29" s="29"/>
      <c r="O29" s="78" t="s">
        <v>423</v>
      </c>
      <c r="P29" s="78">
        <f t="shared" si="2"/>
        <v>0</v>
      </c>
      <c r="Q29" s="62"/>
    </row>
    <row r="30" spans="1:43" x14ac:dyDescent="0.25">
      <c r="A30" s="42">
        <f t="shared" si="1"/>
        <v>27</v>
      </c>
      <c r="B30" s="29"/>
      <c r="C30" s="11"/>
      <c r="D30" s="47"/>
      <c r="E30" s="29"/>
      <c r="F30" s="43"/>
      <c r="G30" s="36"/>
      <c r="H30" s="29"/>
      <c r="I30" s="29"/>
      <c r="O30" s="78" t="s">
        <v>424</v>
      </c>
      <c r="P30" s="78">
        <f t="shared" si="2"/>
        <v>0</v>
      </c>
      <c r="Q30" s="62"/>
    </row>
    <row r="31" spans="1:43" x14ac:dyDescent="0.25">
      <c r="A31" s="42">
        <f t="shared" si="1"/>
        <v>28</v>
      </c>
      <c r="B31" s="29"/>
      <c r="C31" s="11"/>
      <c r="D31" s="47"/>
      <c r="E31" s="29"/>
      <c r="F31" s="43"/>
      <c r="G31" s="36"/>
      <c r="H31" s="29"/>
      <c r="I31" s="29"/>
      <c r="O31" s="78" t="s">
        <v>425</v>
      </c>
      <c r="P31" s="78">
        <f t="shared" si="2"/>
        <v>0</v>
      </c>
      <c r="Q31" s="62"/>
    </row>
    <row r="32" spans="1:43" x14ac:dyDescent="0.25">
      <c r="A32" s="42">
        <f t="shared" si="1"/>
        <v>29</v>
      </c>
      <c r="B32" s="29"/>
      <c r="C32" s="11"/>
      <c r="D32" s="47"/>
      <c r="E32" s="29"/>
      <c r="F32" s="43"/>
      <c r="G32" s="36"/>
      <c r="H32" s="29"/>
      <c r="I32" s="29"/>
      <c r="O32" s="78" t="s">
        <v>426</v>
      </c>
      <c r="P32" s="78">
        <f t="shared" si="2"/>
        <v>0</v>
      </c>
      <c r="Q32" s="62"/>
    </row>
    <row r="33" spans="1:17" x14ac:dyDescent="0.25">
      <c r="A33" s="42">
        <f t="shared" si="1"/>
        <v>30</v>
      </c>
      <c r="B33" s="29"/>
      <c r="C33" s="11"/>
      <c r="D33" s="47"/>
      <c r="E33" s="29"/>
      <c r="F33" s="43"/>
      <c r="G33" s="36"/>
      <c r="H33" s="29"/>
      <c r="I33" s="29"/>
      <c r="O33" s="78" t="s">
        <v>427</v>
      </c>
      <c r="P33" s="78">
        <f t="shared" si="2"/>
        <v>0</v>
      </c>
      <c r="Q33" s="62"/>
    </row>
    <row r="34" spans="1:17" x14ac:dyDescent="0.25">
      <c r="A34" s="42">
        <f t="shared" si="1"/>
        <v>31</v>
      </c>
      <c r="B34" s="29"/>
      <c r="C34" s="11"/>
      <c r="D34" s="47"/>
      <c r="E34" s="29"/>
      <c r="F34" s="43"/>
      <c r="G34" s="36"/>
      <c r="H34" s="29"/>
      <c r="I34" s="29"/>
      <c r="O34" s="35" t="s">
        <v>428</v>
      </c>
      <c r="P34" s="78">
        <f t="shared" si="2"/>
        <v>0</v>
      </c>
      <c r="Q34" s="62"/>
    </row>
    <row r="35" spans="1:17" x14ac:dyDescent="0.25">
      <c r="A35" s="42">
        <f t="shared" si="1"/>
        <v>32</v>
      </c>
      <c r="B35" s="29"/>
      <c r="C35" s="11"/>
      <c r="D35" s="47"/>
      <c r="E35" s="29"/>
      <c r="F35" s="43"/>
      <c r="G35" s="36"/>
      <c r="H35" s="29"/>
      <c r="I35" s="29"/>
      <c r="O35" s="35" t="s">
        <v>429</v>
      </c>
      <c r="P35" s="78">
        <f t="shared" si="2"/>
        <v>0</v>
      </c>
      <c r="Q35" s="62"/>
    </row>
    <row r="36" spans="1:17" x14ac:dyDescent="0.25">
      <c r="A36" s="42">
        <f t="shared" si="1"/>
        <v>33</v>
      </c>
      <c r="B36" s="29"/>
      <c r="C36" s="11"/>
      <c r="D36" s="47"/>
      <c r="E36" s="29"/>
      <c r="F36" s="43"/>
      <c r="G36" s="36"/>
      <c r="H36" s="29"/>
      <c r="I36" s="29"/>
      <c r="O36" s="35" t="s">
        <v>430</v>
      </c>
      <c r="P36" s="78">
        <f t="shared" si="2"/>
        <v>0</v>
      </c>
      <c r="Q36" s="62"/>
    </row>
    <row r="37" spans="1:17" x14ac:dyDescent="0.25">
      <c r="A37" s="42">
        <f t="shared" si="1"/>
        <v>34</v>
      </c>
      <c r="B37" s="29"/>
      <c r="C37" s="11"/>
      <c r="D37" s="47"/>
      <c r="E37" s="29"/>
      <c r="F37" s="43"/>
      <c r="G37" s="36"/>
      <c r="H37" s="29"/>
      <c r="I37" s="29"/>
      <c r="O37" s="35" t="s">
        <v>431</v>
      </c>
      <c r="P37" s="78">
        <f t="shared" si="2"/>
        <v>0</v>
      </c>
      <c r="Q37" s="62"/>
    </row>
    <row r="38" spans="1:17" x14ac:dyDescent="0.25">
      <c r="A38" s="42">
        <f t="shared" si="1"/>
        <v>35</v>
      </c>
      <c r="B38" s="29"/>
      <c r="C38" s="11"/>
      <c r="D38" s="47"/>
      <c r="E38" s="29"/>
      <c r="F38" s="43"/>
      <c r="G38" s="36"/>
      <c r="H38" s="29"/>
      <c r="I38" s="29"/>
      <c r="O38" s="35" t="s">
        <v>432</v>
      </c>
      <c r="P38" s="78">
        <f t="shared" si="2"/>
        <v>0</v>
      </c>
      <c r="Q38" s="62"/>
    </row>
    <row r="39" spans="1:17" x14ac:dyDescent="0.25">
      <c r="A39" s="42">
        <f t="shared" si="1"/>
        <v>36</v>
      </c>
      <c r="B39" s="29"/>
      <c r="C39" s="11"/>
      <c r="D39" s="47"/>
      <c r="E39" s="29"/>
      <c r="F39" s="43"/>
      <c r="G39" s="36"/>
      <c r="H39" s="29"/>
      <c r="I39" s="29"/>
      <c r="O39" s="35" t="s">
        <v>433</v>
      </c>
      <c r="P39" s="78">
        <f t="shared" si="2"/>
        <v>0</v>
      </c>
      <c r="Q39" s="62"/>
    </row>
    <row r="40" spans="1:17" x14ac:dyDescent="0.25">
      <c r="A40" s="42">
        <f t="shared" si="1"/>
        <v>37</v>
      </c>
      <c r="B40" s="29"/>
      <c r="C40" s="11"/>
      <c r="D40" s="47"/>
      <c r="E40" s="29"/>
      <c r="F40" s="43"/>
      <c r="G40" s="36"/>
      <c r="H40" s="29"/>
      <c r="I40" s="29"/>
      <c r="O40" s="78" t="s">
        <v>434</v>
      </c>
      <c r="P40" s="78">
        <f t="shared" si="2"/>
        <v>0</v>
      </c>
      <c r="Q40" s="62"/>
    </row>
    <row r="41" spans="1:17" x14ac:dyDescent="0.25">
      <c r="A41" s="42">
        <f t="shared" si="1"/>
        <v>38</v>
      </c>
      <c r="B41" s="29"/>
      <c r="C41" s="11"/>
      <c r="D41" s="47"/>
      <c r="E41" s="29"/>
      <c r="F41" s="43"/>
      <c r="G41" s="36"/>
      <c r="H41" s="29"/>
      <c r="I41" s="29"/>
      <c r="O41" s="78" t="s">
        <v>435</v>
      </c>
      <c r="P41" s="78">
        <f t="shared" si="2"/>
        <v>0</v>
      </c>
      <c r="Q41" s="62"/>
    </row>
    <row r="42" spans="1:17" x14ac:dyDescent="0.25">
      <c r="A42" s="42">
        <f t="shared" si="1"/>
        <v>39</v>
      </c>
      <c r="B42" s="29"/>
      <c r="C42" s="11"/>
      <c r="D42" s="47"/>
      <c r="E42" s="29"/>
      <c r="F42" s="43"/>
      <c r="G42" s="36"/>
      <c r="H42" s="29"/>
      <c r="I42" s="29"/>
      <c r="O42" s="78" t="s">
        <v>431</v>
      </c>
      <c r="P42" s="78">
        <f t="shared" si="2"/>
        <v>0</v>
      </c>
      <c r="Q42" s="62"/>
    </row>
    <row r="43" spans="1:17" x14ac:dyDescent="0.25">
      <c r="A43" s="42">
        <f t="shared" si="1"/>
        <v>40</v>
      </c>
      <c r="B43" s="29"/>
      <c r="C43" s="11"/>
      <c r="D43" s="47"/>
      <c r="E43" s="29"/>
      <c r="F43" s="43"/>
      <c r="G43" s="36"/>
      <c r="H43" s="29"/>
      <c r="I43" s="29"/>
      <c r="O43" s="95" t="s">
        <v>234</v>
      </c>
      <c r="P43" s="78">
        <f t="shared" si="2"/>
        <v>0</v>
      </c>
      <c r="Q43" s="62"/>
    </row>
    <row r="44" spans="1:17" x14ac:dyDescent="0.25">
      <c r="A44" s="42">
        <f t="shared" si="1"/>
        <v>41</v>
      </c>
      <c r="B44" s="29"/>
      <c r="C44" s="11"/>
      <c r="D44" s="47"/>
      <c r="E44" s="29"/>
      <c r="F44" s="43"/>
      <c r="G44" s="36"/>
      <c r="H44" s="29"/>
      <c r="I44" s="29"/>
      <c r="O44" s="95" t="s">
        <v>235</v>
      </c>
      <c r="P44" s="78">
        <f t="shared" si="2"/>
        <v>0</v>
      </c>
      <c r="Q44" s="62"/>
    </row>
    <row r="45" spans="1:17" x14ac:dyDescent="0.25">
      <c r="A45" s="42">
        <f t="shared" si="1"/>
        <v>42</v>
      </c>
      <c r="B45" s="29"/>
      <c r="C45" s="11"/>
      <c r="D45" s="47"/>
      <c r="E45" s="29"/>
      <c r="F45" s="43"/>
      <c r="G45" s="36"/>
      <c r="H45" s="29"/>
      <c r="I45" s="29"/>
      <c r="O45" s="95" t="s">
        <v>236</v>
      </c>
      <c r="P45" s="78">
        <f t="shared" si="2"/>
        <v>0</v>
      </c>
      <c r="Q45" s="62"/>
    </row>
    <row r="46" spans="1:17" x14ac:dyDescent="0.25">
      <c r="A46" s="42">
        <f t="shared" si="1"/>
        <v>43</v>
      </c>
      <c r="B46" s="29"/>
      <c r="C46" s="11"/>
      <c r="D46" s="47"/>
      <c r="E46" s="29"/>
      <c r="F46" s="43"/>
      <c r="G46" s="36"/>
      <c r="H46" s="29"/>
      <c r="I46" s="29"/>
      <c r="O46" s="95" t="s">
        <v>237</v>
      </c>
      <c r="P46" s="78">
        <f t="shared" si="2"/>
        <v>0</v>
      </c>
      <c r="Q46" s="62"/>
    </row>
    <row r="47" spans="1:17" x14ac:dyDescent="0.25">
      <c r="A47" s="42">
        <f t="shared" si="1"/>
        <v>44</v>
      </c>
      <c r="B47" s="29"/>
      <c r="C47" s="11"/>
      <c r="D47" s="47"/>
      <c r="E47" s="29"/>
      <c r="F47" s="43"/>
      <c r="G47" s="36"/>
      <c r="H47" s="29"/>
      <c r="I47" s="29"/>
      <c r="O47" s="95" t="s">
        <v>238</v>
      </c>
      <c r="P47" s="78">
        <f t="shared" si="2"/>
        <v>0</v>
      </c>
      <c r="Q47" s="62"/>
    </row>
    <row r="48" spans="1:17" ht="25.5" x14ac:dyDescent="0.25">
      <c r="A48" s="42">
        <f t="shared" si="1"/>
        <v>45</v>
      </c>
      <c r="B48" s="29"/>
      <c r="C48" s="11"/>
      <c r="D48" s="47"/>
      <c r="E48" s="29"/>
      <c r="F48" s="43"/>
      <c r="G48" s="36"/>
      <c r="H48" s="29"/>
      <c r="I48" s="29"/>
      <c r="O48" s="95" t="s">
        <v>239</v>
      </c>
      <c r="P48" s="78">
        <f t="shared" si="2"/>
        <v>0</v>
      </c>
      <c r="Q48" s="62"/>
    </row>
    <row r="49" spans="1:17" ht="25.5" x14ac:dyDescent="0.25">
      <c r="A49" s="42">
        <f t="shared" si="1"/>
        <v>46</v>
      </c>
      <c r="B49" s="29"/>
      <c r="C49" s="11"/>
      <c r="D49" s="47"/>
      <c r="E49" s="29"/>
      <c r="F49" s="43"/>
      <c r="G49" s="36"/>
      <c r="H49" s="29"/>
      <c r="I49" s="29"/>
      <c r="O49" s="95" t="s">
        <v>240</v>
      </c>
      <c r="P49" s="78">
        <f t="shared" si="2"/>
        <v>0</v>
      </c>
      <c r="Q49" s="62"/>
    </row>
    <row r="50" spans="1:17" x14ac:dyDescent="0.25">
      <c r="A50" s="42">
        <f t="shared" si="1"/>
        <v>47</v>
      </c>
      <c r="B50" s="29"/>
      <c r="C50" s="11"/>
      <c r="D50" s="47"/>
      <c r="E50" s="29"/>
      <c r="F50" s="43"/>
      <c r="G50" s="36"/>
      <c r="H50" s="29"/>
      <c r="I50" s="29"/>
      <c r="O50" s="95" t="s">
        <v>241</v>
      </c>
      <c r="P50" s="78">
        <f t="shared" si="2"/>
        <v>0</v>
      </c>
      <c r="Q50" s="62"/>
    </row>
    <row r="51" spans="1:17" x14ac:dyDescent="0.25">
      <c r="A51" s="42">
        <f t="shared" si="1"/>
        <v>48</v>
      </c>
      <c r="B51" s="29"/>
      <c r="C51" s="11"/>
      <c r="D51" s="47"/>
      <c r="E51" s="29"/>
      <c r="F51" s="43"/>
      <c r="G51" s="36"/>
      <c r="H51" s="29"/>
      <c r="I51" s="29"/>
      <c r="O51" s="95" t="s">
        <v>242</v>
      </c>
      <c r="P51" s="78">
        <f t="shared" si="2"/>
        <v>0</v>
      </c>
      <c r="Q51" s="62"/>
    </row>
    <row r="52" spans="1:17" x14ac:dyDescent="0.25">
      <c r="A52" s="42">
        <f t="shared" si="1"/>
        <v>49</v>
      </c>
      <c r="B52" s="29"/>
      <c r="C52" s="11"/>
      <c r="D52" s="47"/>
      <c r="E52" s="29"/>
      <c r="F52" s="43"/>
      <c r="G52" s="36"/>
      <c r="H52" s="29"/>
      <c r="I52" s="29"/>
      <c r="O52" s="95" t="s">
        <v>243</v>
      </c>
      <c r="P52" s="78">
        <f t="shared" si="2"/>
        <v>0</v>
      </c>
      <c r="Q52" s="62"/>
    </row>
    <row r="53" spans="1:17" x14ac:dyDescent="0.25">
      <c r="A53" s="42">
        <f t="shared" si="1"/>
        <v>50</v>
      </c>
      <c r="B53" s="29"/>
      <c r="C53" s="11"/>
      <c r="D53" s="47"/>
      <c r="E53" s="29"/>
      <c r="F53" s="43"/>
      <c r="G53" s="36"/>
      <c r="H53" s="29"/>
      <c r="I53" s="29"/>
      <c r="O53" s="95" t="s">
        <v>244</v>
      </c>
      <c r="P53" s="78">
        <f t="shared" si="2"/>
        <v>0</v>
      </c>
      <c r="Q53" s="62"/>
    </row>
    <row r="54" spans="1:17" x14ac:dyDescent="0.25">
      <c r="A54" s="42">
        <f t="shared" si="1"/>
        <v>51</v>
      </c>
      <c r="B54" s="29"/>
      <c r="C54" s="11"/>
      <c r="D54" s="47"/>
      <c r="E54" s="29"/>
      <c r="F54" s="43"/>
      <c r="G54" s="36"/>
      <c r="H54" s="29"/>
      <c r="I54" s="29"/>
      <c r="O54" s="95" t="s">
        <v>245</v>
      </c>
      <c r="P54" s="78">
        <f t="shared" si="2"/>
        <v>0</v>
      </c>
      <c r="Q54" s="62"/>
    </row>
    <row r="55" spans="1:17" x14ac:dyDescent="0.25">
      <c r="A55" s="42">
        <f t="shared" si="1"/>
        <v>52</v>
      </c>
      <c r="B55" s="29"/>
      <c r="C55" s="11"/>
      <c r="D55" s="47"/>
      <c r="E55" s="29"/>
      <c r="F55" s="43"/>
      <c r="G55" s="36"/>
      <c r="H55" s="29"/>
      <c r="I55" s="29"/>
      <c r="O55" s="95" t="s">
        <v>246</v>
      </c>
      <c r="P55" s="78">
        <f t="shared" si="2"/>
        <v>0</v>
      </c>
      <c r="Q55" s="62"/>
    </row>
    <row r="56" spans="1:17" x14ac:dyDescent="0.25">
      <c r="A56" s="42">
        <f t="shared" si="1"/>
        <v>53</v>
      </c>
      <c r="B56" s="29"/>
      <c r="C56" s="11"/>
      <c r="D56" s="47"/>
      <c r="E56" s="29"/>
      <c r="F56" s="43"/>
      <c r="G56" s="36"/>
      <c r="H56" s="29"/>
      <c r="I56" s="29"/>
      <c r="O56" s="95" t="s">
        <v>247</v>
      </c>
      <c r="P56" s="78">
        <f t="shared" si="2"/>
        <v>0</v>
      </c>
      <c r="Q56" s="62"/>
    </row>
    <row r="57" spans="1:17" x14ac:dyDescent="0.25">
      <c r="A57" s="42">
        <f t="shared" si="1"/>
        <v>54</v>
      </c>
      <c r="B57" s="29"/>
      <c r="C57" s="11"/>
      <c r="D57" s="47"/>
      <c r="E57" s="29"/>
      <c r="F57" s="43"/>
      <c r="G57" s="36"/>
      <c r="H57" s="29"/>
      <c r="I57" s="29"/>
      <c r="O57" s="95" t="s">
        <v>248</v>
      </c>
      <c r="P57" s="78">
        <f t="shared" si="2"/>
        <v>0</v>
      </c>
      <c r="Q57" s="62"/>
    </row>
    <row r="58" spans="1:17" ht="25.5" x14ac:dyDescent="0.25">
      <c r="A58" s="42">
        <f t="shared" si="1"/>
        <v>55</v>
      </c>
      <c r="B58" s="29"/>
      <c r="C58" s="11"/>
      <c r="D58" s="47"/>
      <c r="E58" s="29"/>
      <c r="F58" s="43"/>
      <c r="G58" s="36"/>
      <c r="H58" s="29"/>
      <c r="I58" s="29"/>
      <c r="O58" s="95" t="s">
        <v>249</v>
      </c>
      <c r="P58" s="78">
        <f t="shared" si="2"/>
        <v>0</v>
      </c>
      <c r="Q58" s="62"/>
    </row>
    <row r="59" spans="1:17" ht="25.5" x14ac:dyDescent="0.25">
      <c r="A59" s="42">
        <f t="shared" si="1"/>
        <v>56</v>
      </c>
      <c r="B59" s="29"/>
      <c r="C59" s="11"/>
      <c r="D59" s="47"/>
      <c r="E59" s="29"/>
      <c r="F59" s="43"/>
      <c r="G59" s="36"/>
      <c r="H59" s="29"/>
      <c r="I59" s="29"/>
      <c r="O59" s="95" t="s">
        <v>250</v>
      </c>
      <c r="P59" s="78">
        <f t="shared" si="2"/>
        <v>0</v>
      </c>
      <c r="Q59" s="62"/>
    </row>
    <row r="60" spans="1:17" x14ac:dyDescent="0.25">
      <c r="A60" s="42">
        <f t="shared" si="1"/>
        <v>57</v>
      </c>
      <c r="B60" s="29"/>
      <c r="C60" s="11"/>
      <c r="D60" s="47"/>
      <c r="E60" s="29"/>
      <c r="F60" s="43"/>
      <c r="G60" s="36"/>
      <c r="H60" s="29"/>
      <c r="I60" s="29"/>
      <c r="O60" s="95" t="s">
        <v>251</v>
      </c>
      <c r="P60" s="78">
        <f t="shared" si="2"/>
        <v>0</v>
      </c>
      <c r="Q60" s="62"/>
    </row>
    <row r="61" spans="1:17" x14ac:dyDescent="0.25">
      <c r="A61" s="42">
        <f t="shared" si="1"/>
        <v>58</v>
      </c>
      <c r="B61" s="29"/>
      <c r="C61" s="11"/>
      <c r="D61" s="47"/>
      <c r="E61" s="29"/>
      <c r="F61" s="43"/>
      <c r="G61" s="36"/>
      <c r="H61" s="29"/>
      <c r="I61" s="29"/>
      <c r="O61" s="95" t="s">
        <v>252</v>
      </c>
      <c r="P61" s="78">
        <f t="shared" si="2"/>
        <v>0</v>
      </c>
      <c r="Q61" s="62"/>
    </row>
    <row r="62" spans="1:17" ht="25.5" x14ac:dyDescent="0.25">
      <c r="A62" s="42">
        <f t="shared" si="1"/>
        <v>59</v>
      </c>
      <c r="B62" s="29"/>
      <c r="C62" s="11"/>
      <c r="D62" s="47"/>
      <c r="E62" s="29"/>
      <c r="F62" s="43"/>
      <c r="G62" s="36"/>
      <c r="H62" s="29"/>
      <c r="I62" s="29"/>
      <c r="O62" s="95" t="s">
        <v>253</v>
      </c>
      <c r="P62" s="78">
        <f t="shared" si="2"/>
        <v>0</v>
      </c>
      <c r="Q62" s="62"/>
    </row>
    <row r="63" spans="1:17" x14ac:dyDescent="0.25">
      <c r="A63" s="42">
        <f t="shared" si="1"/>
        <v>60</v>
      </c>
      <c r="B63" s="29"/>
      <c r="C63" s="11"/>
      <c r="D63" s="47"/>
      <c r="E63" s="29"/>
      <c r="F63" s="43"/>
      <c r="G63" s="36"/>
      <c r="H63" s="29"/>
      <c r="I63" s="29"/>
      <c r="O63" s="95" t="s">
        <v>254</v>
      </c>
      <c r="P63" s="78">
        <f t="shared" si="2"/>
        <v>0</v>
      </c>
      <c r="Q63" s="62"/>
    </row>
    <row r="64" spans="1:17" x14ac:dyDescent="0.25">
      <c r="A64" s="42">
        <f t="shared" si="1"/>
        <v>61</v>
      </c>
      <c r="B64" s="29"/>
      <c r="C64" s="11"/>
      <c r="D64" s="47"/>
      <c r="E64" s="29"/>
      <c r="F64" s="43"/>
      <c r="G64" s="36"/>
      <c r="H64" s="29"/>
      <c r="I64" s="29"/>
      <c r="O64" s="96" t="s">
        <v>410</v>
      </c>
      <c r="P64" s="78">
        <f t="shared" si="2"/>
        <v>0</v>
      </c>
      <c r="Q64" s="62"/>
    </row>
    <row r="65" spans="1:17" x14ac:dyDescent="0.25">
      <c r="A65" s="42">
        <f t="shared" si="1"/>
        <v>62</v>
      </c>
      <c r="B65" s="29"/>
      <c r="C65" s="11"/>
      <c r="D65" s="47"/>
      <c r="E65" s="29"/>
      <c r="F65" s="43"/>
      <c r="G65" s="36"/>
      <c r="H65" s="29"/>
      <c r="I65" s="29"/>
      <c r="O65" s="96" t="s">
        <v>262</v>
      </c>
      <c r="P65" s="78">
        <f t="shared" si="2"/>
        <v>0</v>
      </c>
      <c r="Q65" s="62"/>
    </row>
    <row r="66" spans="1:17" x14ac:dyDescent="0.25">
      <c r="A66" s="42">
        <f t="shared" si="1"/>
        <v>63</v>
      </c>
      <c r="B66" s="29"/>
      <c r="C66" s="11"/>
      <c r="D66" s="47"/>
      <c r="E66" s="29"/>
      <c r="F66" s="43"/>
      <c r="G66" s="36"/>
      <c r="H66" s="29"/>
      <c r="I66" s="29"/>
      <c r="O66" s="96" t="s">
        <v>264</v>
      </c>
      <c r="P66" s="78">
        <f t="shared" si="2"/>
        <v>0</v>
      </c>
      <c r="Q66" s="62"/>
    </row>
    <row r="67" spans="1:17" x14ac:dyDescent="0.25">
      <c r="A67" s="42">
        <f t="shared" si="1"/>
        <v>64</v>
      </c>
      <c r="B67" s="29"/>
      <c r="C67" s="11"/>
      <c r="D67" s="47"/>
      <c r="E67" s="29"/>
      <c r="F67" s="43"/>
      <c r="G67" s="36"/>
      <c r="H67" s="29"/>
      <c r="I67" s="29"/>
      <c r="O67" s="96" t="s">
        <v>266</v>
      </c>
      <c r="P67" s="78">
        <f t="shared" si="2"/>
        <v>0</v>
      </c>
      <c r="Q67" s="62"/>
    </row>
    <row r="68" spans="1:17" x14ac:dyDescent="0.25">
      <c r="A68" s="42">
        <f t="shared" si="1"/>
        <v>65</v>
      </c>
      <c r="B68" s="29"/>
      <c r="C68" s="11"/>
      <c r="D68" s="47"/>
      <c r="E68" s="29"/>
      <c r="F68" s="43"/>
      <c r="G68" s="36"/>
      <c r="H68" s="29"/>
      <c r="I68" s="29"/>
      <c r="O68" s="96" t="s">
        <v>268</v>
      </c>
      <c r="P68" s="78">
        <f t="shared" si="2"/>
        <v>0</v>
      </c>
      <c r="Q68" s="62"/>
    </row>
    <row r="69" spans="1:17" x14ac:dyDescent="0.25">
      <c r="A69" s="42">
        <f t="shared" si="1"/>
        <v>66</v>
      </c>
      <c r="B69" s="29"/>
      <c r="C69" s="11"/>
      <c r="D69" s="47"/>
      <c r="E69" s="29"/>
      <c r="F69" s="43"/>
      <c r="G69" s="36"/>
      <c r="H69" s="29"/>
      <c r="I69" s="29"/>
      <c r="O69" s="96" t="s">
        <v>269</v>
      </c>
      <c r="P69" s="78">
        <f t="shared" si="2"/>
        <v>0</v>
      </c>
      <c r="Q69" s="62"/>
    </row>
    <row r="70" spans="1:17" x14ac:dyDescent="0.25">
      <c r="A70" s="42">
        <f t="shared" ref="A70:A133" si="3">A69+1</f>
        <v>67</v>
      </c>
      <c r="B70" s="29"/>
      <c r="C70" s="11"/>
      <c r="D70" s="47"/>
      <c r="E70" s="29"/>
      <c r="F70" s="43"/>
      <c r="G70" s="36"/>
      <c r="H70" s="29"/>
      <c r="I70" s="29"/>
      <c r="O70" s="96" t="s">
        <v>271</v>
      </c>
      <c r="P70" s="78">
        <f t="shared" ref="P70:P133" si="4">SUMIF($C$4:$C$1000,"Urad",$F$4:$F$1000)</f>
        <v>0</v>
      </c>
      <c r="Q70" s="62"/>
    </row>
    <row r="71" spans="1:17" x14ac:dyDescent="0.25">
      <c r="A71" s="42">
        <f t="shared" si="3"/>
        <v>68</v>
      </c>
      <c r="B71" s="29"/>
      <c r="C71" s="11"/>
      <c r="D71" s="47"/>
      <c r="E71" s="29"/>
      <c r="F71" s="43"/>
      <c r="G71" s="36"/>
      <c r="H71" s="29"/>
      <c r="I71" s="29"/>
      <c r="O71" s="96" t="s">
        <v>273</v>
      </c>
      <c r="P71" s="78">
        <f t="shared" si="4"/>
        <v>0</v>
      </c>
      <c r="Q71" s="62"/>
    </row>
    <row r="72" spans="1:17" x14ac:dyDescent="0.25">
      <c r="A72" s="42">
        <f t="shared" si="3"/>
        <v>69</v>
      </c>
      <c r="B72" s="29"/>
      <c r="C72" s="11"/>
      <c r="D72" s="47"/>
      <c r="E72" s="29"/>
      <c r="F72" s="43"/>
      <c r="G72" s="36"/>
      <c r="H72" s="29"/>
      <c r="I72" s="29"/>
      <c r="O72" s="96" t="s">
        <v>275</v>
      </c>
      <c r="P72" s="78">
        <f t="shared" si="4"/>
        <v>0</v>
      </c>
      <c r="Q72" s="62"/>
    </row>
    <row r="73" spans="1:17" x14ac:dyDescent="0.25">
      <c r="A73" s="42">
        <f t="shared" si="3"/>
        <v>70</v>
      </c>
      <c r="B73" s="29"/>
      <c r="C73" s="11"/>
      <c r="D73" s="47"/>
      <c r="E73" s="29"/>
      <c r="F73" s="43"/>
      <c r="G73" s="36"/>
      <c r="H73" s="29"/>
      <c r="I73" s="29"/>
      <c r="O73" s="96" t="s">
        <v>276</v>
      </c>
      <c r="P73" s="78">
        <f t="shared" si="4"/>
        <v>0</v>
      </c>
      <c r="Q73" s="62"/>
    </row>
    <row r="74" spans="1:17" x14ac:dyDescent="0.25">
      <c r="A74" s="42">
        <f t="shared" si="3"/>
        <v>71</v>
      </c>
      <c r="B74" s="29"/>
      <c r="C74" s="11"/>
      <c r="D74" s="47"/>
      <c r="E74" s="29"/>
      <c r="F74" s="43"/>
      <c r="G74" s="36"/>
      <c r="H74" s="29"/>
      <c r="I74" s="29"/>
      <c r="O74" s="96" t="s">
        <v>277</v>
      </c>
      <c r="P74" s="78">
        <f t="shared" si="4"/>
        <v>0</v>
      </c>
      <c r="Q74" s="62"/>
    </row>
    <row r="75" spans="1:17" x14ac:dyDescent="0.25">
      <c r="A75" s="42">
        <f t="shared" si="3"/>
        <v>72</v>
      </c>
      <c r="B75" s="29"/>
      <c r="C75" s="11"/>
      <c r="D75" s="47"/>
      <c r="E75" s="29"/>
      <c r="F75" s="43"/>
      <c r="G75" s="36"/>
      <c r="H75" s="29"/>
      <c r="I75" s="29"/>
      <c r="O75" s="96" t="s">
        <v>278</v>
      </c>
      <c r="P75" s="78">
        <f t="shared" si="4"/>
        <v>0</v>
      </c>
      <c r="Q75" s="62"/>
    </row>
    <row r="76" spans="1:17" x14ac:dyDescent="0.25">
      <c r="A76" s="42">
        <f t="shared" si="3"/>
        <v>73</v>
      </c>
      <c r="B76" s="29"/>
      <c r="C76" s="11"/>
      <c r="D76" s="47"/>
      <c r="E76" s="29"/>
      <c r="F76" s="43"/>
      <c r="G76" s="36"/>
      <c r="H76" s="29"/>
      <c r="I76" s="29"/>
      <c r="O76" s="96" t="s">
        <v>279</v>
      </c>
      <c r="P76" s="78">
        <f t="shared" si="4"/>
        <v>0</v>
      </c>
      <c r="Q76" s="62"/>
    </row>
    <row r="77" spans="1:17" x14ac:dyDescent="0.25">
      <c r="A77" s="42">
        <f t="shared" si="3"/>
        <v>74</v>
      </c>
      <c r="B77" s="29"/>
      <c r="C77" s="11"/>
      <c r="D77" s="47"/>
      <c r="E77" s="29"/>
      <c r="F77" s="43"/>
      <c r="G77" s="36"/>
      <c r="H77" s="29"/>
      <c r="I77" s="29"/>
      <c r="O77" s="96" t="s">
        <v>281</v>
      </c>
      <c r="P77" s="78">
        <f t="shared" si="4"/>
        <v>0</v>
      </c>
      <c r="Q77" s="62"/>
    </row>
    <row r="78" spans="1:17" x14ac:dyDescent="0.25">
      <c r="A78" s="42">
        <f t="shared" si="3"/>
        <v>75</v>
      </c>
      <c r="B78" s="29"/>
      <c r="C78" s="11"/>
      <c r="D78" s="47"/>
      <c r="E78" s="29"/>
      <c r="F78" s="43"/>
      <c r="G78" s="36"/>
      <c r="H78" s="29"/>
      <c r="I78" s="29"/>
      <c r="O78" s="96" t="s">
        <v>282</v>
      </c>
      <c r="P78" s="78">
        <f t="shared" si="4"/>
        <v>0</v>
      </c>
      <c r="Q78" s="62"/>
    </row>
    <row r="79" spans="1:17" x14ac:dyDescent="0.25">
      <c r="A79" s="42">
        <f t="shared" si="3"/>
        <v>76</v>
      </c>
      <c r="B79" s="29"/>
      <c r="C79" s="11"/>
      <c r="D79" s="47"/>
      <c r="E79" s="29"/>
      <c r="F79" s="43"/>
      <c r="G79" s="36"/>
      <c r="H79" s="29"/>
      <c r="I79" s="29"/>
      <c r="O79" s="96" t="s">
        <v>283</v>
      </c>
      <c r="P79" s="78">
        <f t="shared" si="4"/>
        <v>0</v>
      </c>
      <c r="Q79" s="62"/>
    </row>
    <row r="80" spans="1:17" x14ac:dyDescent="0.25">
      <c r="A80" s="42">
        <f t="shared" si="3"/>
        <v>77</v>
      </c>
      <c r="B80" s="29"/>
      <c r="C80" s="11"/>
      <c r="D80" s="47"/>
      <c r="E80" s="29"/>
      <c r="F80" s="43"/>
      <c r="G80" s="36"/>
      <c r="H80" s="29"/>
      <c r="I80" s="29"/>
      <c r="O80" s="96" t="s">
        <v>284</v>
      </c>
      <c r="P80" s="78">
        <f t="shared" si="4"/>
        <v>0</v>
      </c>
      <c r="Q80" s="62"/>
    </row>
    <row r="81" spans="1:17" x14ac:dyDescent="0.25">
      <c r="A81" s="42">
        <f t="shared" si="3"/>
        <v>78</v>
      </c>
      <c r="B81" s="29"/>
      <c r="C81" s="11"/>
      <c r="D81" s="47"/>
      <c r="E81" s="29"/>
      <c r="F81" s="43"/>
      <c r="G81" s="36"/>
      <c r="H81" s="29"/>
      <c r="I81" s="29"/>
      <c r="O81" s="96" t="s">
        <v>285</v>
      </c>
      <c r="P81" s="78">
        <f t="shared" si="4"/>
        <v>0</v>
      </c>
      <c r="Q81" s="62"/>
    </row>
    <row r="82" spans="1:17" x14ac:dyDescent="0.25">
      <c r="A82" s="42">
        <f t="shared" si="3"/>
        <v>79</v>
      </c>
      <c r="B82" s="29"/>
      <c r="C82" s="11"/>
      <c r="D82" s="47"/>
      <c r="E82" s="29"/>
      <c r="F82" s="43"/>
      <c r="G82" s="36"/>
      <c r="H82" s="29"/>
      <c r="I82" s="29"/>
      <c r="O82" s="96" t="s">
        <v>287</v>
      </c>
      <c r="P82" s="78">
        <f t="shared" si="4"/>
        <v>0</v>
      </c>
      <c r="Q82" s="62"/>
    </row>
    <row r="83" spans="1:17" x14ac:dyDescent="0.25">
      <c r="A83" s="42">
        <f t="shared" si="3"/>
        <v>80</v>
      </c>
      <c r="B83" s="29"/>
      <c r="C83" s="11"/>
      <c r="D83" s="47"/>
      <c r="E83" s="29"/>
      <c r="F83" s="43"/>
      <c r="G83" s="36"/>
      <c r="H83" s="29"/>
      <c r="I83" s="29"/>
      <c r="O83" s="96" t="s">
        <v>288</v>
      </c>
      <c r="P83" s="78">
        <f t="shared" si="4"/>
        <v>0</v>
      </c>
      <c r="Q83" s="62"/>
    </row>
    <row r="84" spans="1:17" x14ac:dyDescent="0.25">
      <c r="A84" s="42">
        <f t="shared" si="3"/>
        <v>81</v>
      </c>
      <c r="B84" s="29"/>
      <c r="C84" s="11"/>
      <c r="D84" s="47"/>
      <c r="E84" s="29"/>
      <c r="F84" s="43"/>
      <c r="G84" s="36"/>
      <c r="H84" s="29"/>
      <c r="I84" s="29"/>
      <c r="O84" s="96" t="s">
        <v>289</v>
      </c>
      <c r="P84" s="78">
        <f t="shared" si="4"/>
        <v>0</v>
      </c>
      <c r="Q84" s="62"/>
    </row>
    <row r="85" spans="1:17" x14ac:dyDescent="0.25">
      <c r="A85" s="42">
        <f t="shared" si="3"/>
        <v>82</v>
      </c>
      <c r="B85" s="29"/>
      <c r="C85" s="11"/>
      <c r="D85" s="47"/>
      <c r="E85" s="29"/>
      <c r="F85" s="43"/>
      <c r="G85" s="36"/>
      <c r="H85" s="29"/>
      <c r="I85" s="29"/>
      <c r="O85" s="96" t="s">
        <v>292</v>
      </c>
      <c r="P85" s="78">
        <f t="shared" si="4"/>
        <v>0</v>
      </c>
      <c r="Q85" s="62"/>
    </row>
    <row r="86" spans="1:17" x14ac:dyDescent="0.25">
      <c r="A86" s="42">
        <f t="shared" si="3"/>
        <v>83</v>
      </c>
      <c r="B86" s="29"/>
      <c r="C86" s="11"/>
      <c r="D86" s="47"/>
      <c r="E86" s="29"/>
      <c r="F86" s="43"/>
      <c r="G86" s="36"/>
      <c r="H86" s="29"/>
      <c r="I86" s="29"/>
      <c r="O86" s="96" t="s">
        <v>293</v>
      </c>
      <c r="P86" s="78">
        <f t="shared" si="4"/>
        <v>0</v>
      </c>
      <c r="Q86" s="62"/>
    </row>
    <row r="87" spans="1:17" x14ac:dyDescent="0.25">
      <c r="A87" s="42">
        <f t="shared" si="3"/>
        <v>84</v>
      </c>
      <c r="B87" s="29"/>
      <c r="C87" s="11"/>
      <c r="D87" s="47"/>
      <c r="E87" s="29"/>
      <c r="F87" s="43"/>
      <c r="G87" s="36"/>
      <c r="H87" s="29"/>
      <c r="I87" s="29"/>
      <c r="O87" s="96" t="s">
        <v>295</v>
      </c>
      <c r="P87" s="78">
        <f t="shared" si="4"/>
        <v>0</v>
      </c>
      <c r="Q87" s="62"/>
    </row>
    <row r="88" spans="1:17" x14ac:dyDescent="0.25">
      <c r="A88" s="42">
        <f t="shared" si="3"/>
        <v>85</v>
      </c>
      <c r="B88" s="29"/>
      <c r="C88" s="11"/>
      <c r="D88" s="47"/>
      <c r="E88" s="29"/>
      <c r="F88" s="43"/>
      <c r="G88" s="36"/>
      <c r="H88" s="29"/>
      <c r="I88" s="29"/>
      <c r="O88" s="96" t="s">
        <v>296</v>
      </c>
      <c r="P88" s="78">
        <f t="shared" si="4"/>
        <v>0</v>
      </c>
      <c r="Q88" s="62"/>
    </row>
    <row r="89" spans="1:17" x14ac:dyDescent="0.25">
      <c r="A89" s="42">
        <f t="shared" si="3"/>
        <v>86</v>
      </c>
      <c r="B89" s="29"/>
      <c r="C89" s="11"/>
      <c r="D89" s="47"/>
      <c r="E89" s="29"/>
      <c r="F89" s="43"/>
      <c r="G89" s="36"/>
      <c r="H89" s="29"/>
      <c r="I89" s="29"/>
      <c r="O89" s="96" t="s">
        <v>297</v>
      </c>
      <c r="P89" s="78">
        <f t="shared" si="4"/>
        <v>0</v>
      </c>
      <c r="Q89" s="62"/>
    </row>
    <row r="90" spans="1:17" x14ac:dyDescent="0.25">
      <c r="A90" s="42">
        <f t="shared" si="3"/>
        <v>87</v>
      </c>
      <c r="B90" s="29"/>
      <c r="C90" s="11"/>
      <c r="D90" s="47"/>
      <c r="E90" s="29"/>
      <c r="F90" s="43"/>
      <c r="G90" s="36"/>
      <c r="H90" s="29"/>
      <c r="I90" s="29"/>
      <c r="O90" s="96" t="s">
        <v>298</v>
      </c>
      <c r="P90" s="78">
        <f t="shared" si="4"/>
        <v>0</v>
      </c>
      <c r="Q90" s="62"/>
    </row>
    <row r="91" spans="1:17" x14ac:dyDescent="0.25">
      <c r="A91" s="42">
        <f t="shared" si="3"/>
        <v>88</v>
      </c>
      <c r="B91" s="29"/>
      <c r="C91" s="11"/>
      <c r="D91" s="47"/>
      <c r="E91" s="29"/>
      <c r="F91" s="43"/>
      <c r="G91" s="36"/>
      <c r="H91" s="29"/>
      <c r="I91" s="29"/>
      <c r="O91" s="96" t="s">
        <v>299</v>
      </c>
      <c r="P91" s="78">
        <f t="shared" si="4"/>
        <v>0</v>
      </c>
      <c r="Q91" s="62"/>
    </row>
    <row r="92" spans="1:17" x14ac:dyDescent="0.25">
      <c r="A92" s="42">
        <f t="shared" si="3"/>
        <v>89</v>
      </c>
      <c r="B92" s="29"/>
      <c r="C92" s="11"/>
      <c r="D92" s="47"/>
      <c r="E92" s="29"/>
      <c r="F92" s="43"/>
      <c r="G92" s="36"/>
      <c r="H92" s="29"/>
      <c r="I92" s="29"/>
      <c r="O92" s="96" t="s">
        <v>300</v>
      </c>
      <c r="P92" s="78">
        <f t="shared" si="4"/>
        <v>0</v>
      </c>
      <c r="Q92" s="62"/>
    </row>
    <row r="93" spans="1:17" x14ac:dyDescent="0.25">
      <c r="A93" s="42">
        <f t="shared" si="3"/>
        <v>90</v>
      </c>
      <c r="B93" s="29"/>
      <c r="C93" s="11"/>
      <c r="D93" s="47"/>
      <c r="E93" s="29"/>
      <c r="F93" s="43"/>
      <c r="G93" s="36"/>
      <c r="H93" s="29"/>
      <c r="I93" s="29"/>
      <c r="O93" s="96" t="s">
        <v>301</v>
      </c>
      <c r="P93" s="78">
        <f t="shared" si="4"/>
        <v>0</v>
      </c>
      <c r="Q93" s="62"/>
    </row>
    <row r="94" spans="1:17" x14ac:dyDescent="0.25">
      <c r="A94" s="42">
        <f t="shared" si="3"/>
        <v>91</v>
      </c>
      <c r="B94" s="29"/>
      <c r="C94" s="11"/>
      <c r="D94" s="47"/>
      <c r="E94" s="29"/>
      <c r="F94" s="43"/>
      <c r="G94" s="36"/>
      <c r="H94" s="29"/>
      <c r="I94" s="29"/>
      <c r="O94" s="96" t="s">
        <v>302</v>
      </c>
      <c r="P94" s="78">
        <f t="shared" si="4"/>
        <v>0</v>
      </c>
      <c r="Q94" s="62"/>
    </row>
    <row r="95" spans="1:17" x14ac:dyDescent="0.25">
      <c r="A95" s="42">
        <f t="shared" si="3"/>
        <v>92</v>
      </c>
      <c r="B95" s="29"/>
      <c r="C95" s="11"/>
      <c r="D95" s="47"/>
      <c r="E95" s="29"/>
      <c r="F95" s="43"/>
      <c r="G95" s="36"/>
      <c r="H95" s="29"/>
      <c r="I95" s="29"/>
      <c r="O95" s="96" t="s">
        <v>303</v>
      </c>
      <c r="P95" s="78">
        <f t="shared" si="4"/>
        <v>0</v>
      </c>
      <c r="Q95" s="62"/>
    </row>
    <row r="96" spans="1:17" x14ac:dyDescent="0.25">
      <c r="A96" s="42">
        <f t="shared" si="3"/>
        <v>93</v>
      </c>
      <c r="B96" s="29"/>
      <c r="C96" s="11"/>
      <c r="D96" s="47"/>
      <c r="E96" s="29"/>
      <c r="F96" s="43"/>
      <c r="G96" s="36"/>
      <c r="H96" s="29"/>
      <c r="I96" s="29"/>
      <c r="O96" s="96" t="s">
        <v>304</v>
      </c>
      <c r="P96" s="78">
        <f t="shared" si="4"/>
        <v>0</v>
      </c>
      <c r="Q96" s="62"/>
    </row>
    <row r="97" spans="1:17" x14ac:dyDescent="0.25">
      <c r="A97" s="42">
        <f t="shared" si="3"/>
        <v>94</v>
      </c>
      <c r="B97" s="29"/>
      <c r="C97" s="11"/>
      <c r="D97" s="47"/>
      <c r="E97" s="29"/>
      <c r="F97" s="43"/>
      <c r="G97" s="36"/>
      <c r="H97" s="29"/>
      <c r="I97" s="29"/>
      <c r="O97" s="96" t="s">
        <v>305</v>
      </c>
      <c r="P97" s="78">
        <f t="shared" si="4"/>
        <v>0</v>
      </c>
      <c r="Q97" s="62"/>
    </row>
    <row r="98" spans="1:17" x14ac:dyDescent="0.25">
      <c r="A98" s="42">
        <f t="shared" si="3"/>
        <v>95</v>
      </c>
      <c r="B98" s="29"/>
      <c r="C98" s="11"/>
      <c r="D98" s="47"/>
      <c r="E98" s="29"/>
      <c r="F98" s="43"/>
      <c r="G98" s="36"/>
      <c r="H98" s="29"/>
      <c r="I98" s="29"/>
      <c r="O98" s="97" t="s">
        <v>306</v>
      </c>
      <c r="P98" s="78">
        <f t="shared" si="4"/>
        <v>0</v>
      </c>
      <c r="Q98" s="62"/>
    </row>
    <row r="99" spans="1:17" x14ac:dyDescent="0.25">
      <c r="A99" s="42">
        <f t="shared" si="3"/>
        <v>96</v>
      </c>
      <c r="B99" s="29"/>
      <c r="C99" s="11"/>
      <c r="D99" s="47"/>
      <c r="E99" s="29"/>
      <c r="F99" s="43"/>
      <c r="G99" s="36"/>
      <c r="H99" s="29"/>
      <c r="I99" s="29"/>
      <c r="O99" s="96" t="s">
        <v>307</v>
      </c>
      <c r="P99" s="78">
        <f t="shared" si="4"/>
        <v>0</v>
      </c>
      <c r="Q99" s="62"/>
    </row>
    <row r="100" spans="1:17" x14ac:dyDescent="0.25">
      <c r="A100" s="42">
        <f t="shared" si="3"/>
        <v>97</v>
      </c>
      <c r="B100" s="29"/>
      <c r="C100" s="11"/>
      <c r="D100" s="47"/>
      <c r="E100" s="29"/>
      <c r="F100" s="43"/>
      <c r="G100" s="36"/>
      <c r="H100" s="29"/>
      <c r="I100" s="29"/>
      <c r="O100" s="96" t="s">
        <v>308</v>
      </c>
      <c r="P100" s="78">
        <f t="shared" si="4"/>
        <v>0</v>
      </c>
      <c r="Q100" s="62"/>
    </row>
    <row r="101" spans="1:17" x14ac:dyDescent="0.25">
      <c r="A101" s="42">
        <f t="shared" si="3"/>
        <v>98</v>
      </c>
      <c r="B101" s="29"/>
      <c r="C101" s="11"/>
      <c r="D101" s="47"/>
      <c r="E101" s="29"/>
      <c r="F101" s="43"/>
      <c r="G101" s="36"/>
      <c r="H101" s="29"/>
      <c r="I101" s="29"/>
      <c r="O101" s="96" t="s">
        <v>310</v>
      </c>
      <c r="P101" s="78">
        <f t="shared" si="4"/>
        <v>0</v>
      </c>
      <c r="Q101" s="62"/>
    </row>
    <row r="102" spans="1:17" x14ac:dyDescent="0.25">
      <c r="A102" s="42">
        <f t="shared" si="3"/>
        <v>99</v>
      </c>
      <c r="B102" s="29"/>
      <c r="C102" s="11"/>
      <c r="D102" s="47"/>
      <c r="E102" s="29"/>
      <c r="F102" s="43"/>
      <c r="G102" s="36"/>
      <c r="H102" s="29"/>
      <c r="I102" s="29"/>
      <c r="O102" s="96" t="s">
        <v>311</v>
      </c>
      <c r="P102" s="78">
        <f t="shared" si="4"/>
        <v>0</v>
      </c>
      <c r="Q102" s="62"/>
    </row>
    <row r="103" spans="1:17" x14ac:dyDescent="0.25">
      <c r="A103" s="42">
        <f t="shared" si="3"/>
        <v>100</v>
      </c>
      <c r="B103" s="29"/>
      <c r="C103" s="11"/>
      <c r="D103" s="47"/>
      <c r="E103" s="29"/>
      <c r="F103" s="43"/>
      <c r="G103" s="36"/>
      <c r="H103" s="29"/>
      <c r="I103" s="29"/>
      <c r="O103" s="96" t="s">
        <v>312</v>
      </c>
      <c r="P103" s="78">
        <f t="shared" si="4"/>
        <v>0</v>
      </c>
      <c r="Q103" s="62"/>
    </row>
    <row r="104" spans="1:17" x14ac:dyDescent="0.25">
      <c r="A104" s="42">
        <f t="shared" si="3"/>
        <v>101</v>
      </c>
      <c r="B104" s="29"/>
      <c r="C104" s="11"/>
      <c r="D104" s="47"/>
      <c r="E104" s="29"/>
      <c r="F104" s="43"/>
      <c r="G104" s="36"/>
      <c r="H104" s="29"/>
      <c r="I104" s="29"/>
      <c r="O104" s="96" t="s">
        <v>313</v>
      </c>
      <c r="P104" s="78">
        <f t="shared" si="4"/>
        <v>0</v>
      </c>
      <c r="Q104" s="62"/>
    </row>
    <row r="105" spans="1:17" x14ac:dyDescent="0.25">
      <c r="A105" s="42">
        <f t="shared" si="3"/>
        <v>102</v>
      </c>
      <c r="B105" s="29"/>
      <c r="C105" s="11"/>
      <c r="D105" s="47"/>
      <c r="E105" s="29"/>
      <c r="F105" s="43"/>
      <c r="G105" s="36"/>
      <c r="H105" s="29"/>
      <c r="I105" s="29"/>
      <c r="O105" s="96" t="s">
        <v>314</v>
      </c>
      <c r="P105" s="78">
        <f t="shared" si="4"/>
        <v>0</v>
      </c>
      <c r="Q105" s="62"/>
    </row>
    <row r="106" spans="1:17" x14ac:dyDescent="0.25">
      <c r="A106" s="42">
        <f t="shared" si="3"/>
        <v>103</v>
      </c>
      <c r="B106" s="29"/>
      <c r="C106" s="11"/>
      <c r="D106" s="47"/>
      <c r="E106" s="29"/>
      <c r="F106" s="43"/>
      <c r="G106" s="36"/>
      <c r="H106" s="29"/>
      <c r="I106" s="29"/>
      <c r="O106" s="96" t="s">
        <v>315</v>
      </c>
      <c r="P106" s="78">
        <f t="shared" si="4"/>
        <v>0</v>
      </c>
      <c r="Q106" s="62"/>
    </row>
    <row r="107" spans="1:17" x14ac:dyDescent="0.25">
      <c r="A107" s="42">
        <f t="shared" si="3"/>
        <v>104</v>
      </c>
      <c r="B107" s="29"/>
      <c r="C107" s="11"/>
      <c r="D107" s="47"/>
      <c r="E107" s="29"/>
      <c r="F107" s="43"/>
      <c r="G107" s="36"/>
      <c r="H107" s="29"/>
      <c r="I107" s="29"/>
      <c r="O107" s="96" t="s">
        <v>316</v>
      </c>
      <c r="P107" s="78">
        <f t="shared" si="4"/>
        <v>0</v>
      </c>
      <c r="Q107" s="62"/>
    </row>
    <row r="108" spans="1:17" x14ac:dyDescent="0.25">
      <c r="A108" s="42">
        <f t="shared" si="3"/>
        <v>105</v>
      </c>
      <c r="B108" s="29"/>
      <c r="C108" s="11"/>
      <c r="D108" s="47"/>
      <c r="E108" s="29"/>
      <c r="F108" s="43"/>
      <c r="G108" s="36"/>
      <c r="H108" s="29"/>
      <c r="I108" s="29"/>
      <c r="O108" s="96" t="s">
        <v>318</v>
      </c>
      <c r="P108" s="78">
        <f t="shared" si="4"/>
        <v>0</v>
      </c>
      <c r="Q108" s="62"/>
    </row>
    <row r="109" spans="1:17" x14ac:dyDescent="0.25">
      <c r="A109" s="42">
        <f t="shared" si="3"/>
        <v>106</v>
      </c>
      <c r="B109" s="29"/>
      <c r="C109" s="11"/>
      <c r="D109" s="47"/>
      <c r="E109" s="29"/>
      <c r="F109" s="43"/>
      <c r="G109" s="36"/>
      <c r="H109" s="29"/>
      <c r="I109" s="29"/>
      <c r="O109" s="96" t="s">
        <v>320</v>
      </c>
      <c r="P109" s="78">
        <f t="shared" si="4"/>
        <v>0</v>
      </c>
      <c r="Q109" s="62"/>
    </row>
    <row r="110" spans="1:17" x14ac:dyDescent="0.25">
      <c r="A110" s="42">
        <f t="shared" si="3"/>
        <v>107</v>
      </c>
      <c r="B110" s="29"/>
      <c r="C110" s="11"/>
      <c r="D110" s="47"/>
      <c r="E110" s="29"/>
      <c r="F110" s="43"/>
      <c r="G110" s="36"/>
      <c r="H110" s="29"/>
      <c r="I110" s="29"/>
      <c r="O110" s="96" t="s">
        <v>321</v>
      </c>
      <c r="P110" s="78">
        <f t="shared" si="4"/>
        <v>0</v>
      </c>
      <c r="Q110" s="62"/>
    </row>
    <row r="111" spans="1:17" x14ac:dyDescent="0.25">
      <c r="A111" s="42">
        <f t="shared" si="3"/>
        <v>108</v>
      </c>
      <c r="B111" s="29"/>
      <c r="C111" s="11"/>
      <c r="D111" s="47"/>
      <c r="E111" s="29"/>
      <c r="F111" s="43"/>
      <c r="G111" s="36"/>
      <c r="H111" s="29"/>
      <c r="I111" s="29"/>
      <c r="O111" s="96" t="s">
        <v>323</v>
      </c>
      <c r="P111" s="78">
        <f t="shared" si="4"/>
        <v>0</v>
      </c>
      <c r="Q111" s="62"/>
    </row>
    <row r="112" spans="1:17" x14ac:dyDescent="0.25">
      <c r="A112" s="42">
        <f t="shared" si="3"/>
        <v>109</v>
      </c>
      <c r="B112" s="29"/>
      <c r="C112" s="11"/>
      <c r="D112" s="47"/>
      <c r="E112" s="29"/>
      <c r="F112" s="43"/>
      <c r="G112" s="36"/>
      <c r="H112" s="29"/>
      <c r="I112" s="29"/>
      <c r="O112" s="96" t="s">
        <v>325</v>
      </c>
      <c r="P112" s="78">
        <f t="shared" si="4"/>
        <v>0</v>
      </c>
      <c r="Q112" s="62"/>
    </row>
    <row r="113" spans="1:17" x14ac:dyDescent="0.25">
      <c r="A113" s="42">
        <f t="shared" si="3"/>
        <v>110</v>
      </c>
      <c r="B113" s="29"/>
      <c r="C113" s="11"/>
      <c r="D113" s="47"/>
      <c r="E113" s="29"/>
      <c r="F113" s="43"/>
      <c r="G113" s="36"/>
      <c r="H113" s="29"/>
      <c r="I113" s="29"/>
      <c r="O113" s="96" t="s">
        <v>326</v>
      </c>
      <c r="P113" s="78">
        <f t="shared" si="4"/>
        <v>0</v>
      </c>
      <c r="Q113" s="62"/>
    </row>
    <row r="114" spans="1:17" x14ac:dyDescent="0.25">
      <c r="A114" s="42">
        <f t="shared" si="3"/>
        <v>111</v>
      </c>
      <c r="B114" s="29"/>
      <c r="C114" s="11"/>
      <c r="D114" s="47"/>
      <c r="E114" s="29"/>
      <c r="F114" s="43"/>
      <c r="G114" s="36"/>
      <c r="H114" s="29"/>
      <c r="I114" s="29"/>
      <c r="O114" s="96" t="s">
        <v>327</v>
      </c>
      <c r="P114" s="78">
        <f t="shared" si="4"/>
        <v>0</v>
      </c>
      <c r="Q114" s="62"/>
    </row>
    <row r="115" spans="1:17" x14ac:dyDescent="0.25">
      <c r="A115" s="42">
        <f t="shared" si="3"/>
        <v>112</v>
      </c>
      <c r="B115" s="29"/>
      <c r="C115" s="11"/>
      <c r="D115" s="47"/>
      <c r="E115" s="29"/>
      <c r="F115" s="43"/>
      <c r="G115" s="36"/>
      <c r="H115" s="29"/>
      <c r="I115" s="29"/>
      <c r="O115" s="96" t="s">
        <v>328</v>
      </c>
      <c r="P115" s="78">
        <f t="shared" si="4"/>
        <v>0</v>
      </c>
      <c r="Q115" s="62"/>
    </row>
    <row r="116" spans="1:17" x14ac:dyDescent="0.25">
      <c r="A116" s="42">
        <f t="shared" si="3"/>
        <v>113</v>
      </c>
      <c r="B116" s="29"/>
      <c r="C116" s="11"/>
      <c r="D116" s="47"/>
      <c r="E116" s="29"/>
      <c r="F116" s="43"/>
      <c r="G116" s="36"/>
      <c r="H116" s="29"/>
      <c r="I116" s="29"/>
      <c r="O116" s="96" t="s">
        <v>329</v>
      </c>
      <c r="P116" s="78">
        <f t="shared" si="4"/>
        <v>0</v>
      </c>
      <c r="Q116" s="62"/>
    </row>
    <row r="117" spans="1:17" x14ac:dyDescent="0.25">
      <c r="A117" s="42">
        <f t="shared" si="3"/>
        <v>114</v>
      </c>
      <c r="B117" s="29"/>
      <c r="C117" s="11"/>
      <c r="D117" s="47"/>
      <c r="E117" s="29"/>
      <c r="F117" s="43"/>
      <c r="G117" s="36"/>
      <c r="H117" s="29"/>
      <c r="I117" s="29"/>
      <c r="O117" s="96" t="s">
        <v>330</v>
      </c>
      <c r="P117" s="78">
        <f t="shared" si="4"/>
        <v>0</v>
      </c>
      <c r="Q117" s="62"/>
    </row>
    <row r="118" spans="1:17" x14ac:dyDescent="0.25">
      <c r="A118" s="42">
        <f t="shared" si="3"/>
        <v>115</v>
      </c>
      <c r="B118" s="29"/>
      <c r="C118" s="11"/>
      <c r="D118" s="47"/>
      <c r="E118" s="29"/>
      <c r="F118" s="43"/>
      <c r="G118" s="36"/>
      <c r="H118" s="29"/>
      <c r="I118" s="29"/>
      <c r="O118" s="96" t="s">
        <v>332</v>
      </c>
      <c r="P118" s="78">
        <f t="shared" si="4"/>
        <v>0</v>
      </c>
      <c r="Q118" s="62"/>
    </row>
    <row r="119" spans="1:17" x14ac:dyDescent="0.25">
      <c r="A119" s="42">
        <f t="shared" si="3"/>
        <v>116</v>
      </c>
      <c r="B119" s="29"/>
      <c r="C119" s="11"/>
      <c r="D119" s="47"/>
      <c r="E119" s="29"/>
      <c r="F119" s="43"/>
      <c r="G119" s="36"/>
      <c r="H119" s="29"/>
      <c r="I119" s="29"/>
      <c r="O119" s="96" t="s">
        <v>333</v>
      </c>
      <c r="P119" s="78">
        <f t="shared" si="4"/>
        <v>0</v>
      </c>
      <c r="Q119" s="62"/>
    </row>
    <row r="120" spans="1:17" x14ac:dyDescent="0.25">
      <c r="A120" s="42">
        <f t="shared" si="3"/>
        <v>117</v>
      </c>
      <c r="B120" s="29"/>
      <c r="C120" s="11"/>
      <c r="D120" s="47"/>
      <c r="E120" s="29"/>
      <c r="F120" s="43"/>
      <c r="G120" s="36"/>
      <c r="H120" s="29"/>
      <c r="I120" s="29"/>
      <c r="O120" s="96" t="s">
        <v>334</v>
      </c>
      <c r="P120" s="78">
        <f t="shared" si="4"/>
        <v>0</v>
      </c>
      <c r="Q120" s="62"/>
    </row>
    <row r="121" spans="1:17" x14ac:dyDescent="0.25">
      <c r="A121" s="42">
        <f t="shared" si="3"/>
        <v>118</v>
      </c>
      <c r="B121" s="29"/>
      <c r="C121" s="11"/>
      <c r="D121" s="47"/>
      <c r="E121" s="29"/>
      <c r="F121" s="43"/>
      <c r="G121" s="36"/>
      <c r="H121" s="29"/>
      <c r="I121" s="29"/>
      <c r="O121" s="96" t="s">
        <v>335</v>
      </c>
      <c r="P121" s="78">
        <f t="shared" si="4"/>
        <v>0</v>
      </c>
      <c r="Q121" s="62"/>
    </row>
    <row r="122" spans="1:17" x14ac:dyDescent="0.25">
      <c r="A122" s="42">
        <f t="shared" si="3"/>
        <v>119</v>
      </c>
      <c r="B122" s="29"/>
      <c r="C122" s="11"/>
      <c r="D122" s="47"/>
      <c r="E122" s="29"/>
      <c r="F122" s="43"/>
      <c r="G122" s="36"/>
      <c r="H122" s="29"/>
      <c r="I122" s="29"/>
      <c r="O122" s="96" t="s">
        <v>336</v>
      </c>
      <c r="P122" s="78">
        <f t="shared" si="4"/>
        <v>0</v>
      </c>
      <c r="Q122" s="62"/>
    </row>
    <row r="123" spans="1:17" x14ac:dyDescent="0.25">
      <c r="A123" s="42">
        <f t="shared" si="3"/>
        <v>120</v>
      </c>
      <c r="B123" s="29"/>
      <c r="C123" s="11"/>
      <c r="D123" s="47"/>
      <c r="E123" s="29"/>
      <c r="F123" s="43"/>
      <c r="G123" s="36"/>
      <c r="H123" s="29"/>
      <c r="I123" s="29"/>
      <c r="O123" s="96" t="s">
        <v>337</v>
      </c>
      <c r="P123" s="78">
        <f t="shared" si="4"/>
        <v>0</v>
      </c>
      <c r="Q123" s="62"/>
    </row>
    <row r="124" spans="1:17" x14ac:dyDescent="0.25">
      <c r="A124" s="42">
        <f t="shared" si="3"/>
        <v>121</v>
      </c>
      <c r="B124" s="29"/>
      <c r="C124" s="11"/>
      <c r="D124" s="47"/>
      <c r="E124" s="29"/>
      <c r="F124" s="43"/>
      <c r="G124" s="36"/>
      <c r="H124" s="29"/>
      <c r="I124" s="29"/>
      <c r="O124" s="97" t="s">
        <v>338</v>
      </c>
      <c r="P124" s="78">
        <f t="shared" si="4"/>
        <v>0</v>
      </c>
      <c r="Q124" s="62"/>
    </row>
    <row r="125" spans="1:17" x14ac:dyDescent="0.25">
      <c r="A125" s="42">
        <f t="shared" si="3"/>
        <v>122</v>
      </c>
      <c r="B125" s="29"/>
      <c r="C125" s="11"/>
      <c r="D125" s="47"/>
      <c r="E125" s="29"/>
      <c r="F125" s="43"/>
      <c r="G125" s="36"/>
      <c r="H125" s="29"/>
      <c r="I125" s="29"/>
      <c r="O125" s="97" t="s">
        <v>339</v>
      </c>
      <c r="P125" s="78">
        <f t="shared" si="4"/>
        <v>0</v>
      </c>
      <c r="Q125" s="62"/>
    </row>
    <row r="126" spans="1:17" x14ac:dyDescent="0.25">
      <c r="A126" s="42">
        <f t="shared" si="3"/>
        <v>123</v>
      </c>
      <c r="B126" s="29"/>
      <c r="C126" s="11"/>
      <c r="D126" s="47"/>
      <c r="E126" s="29"/>
      <c r="F126" s="43"/>
      <c r="G126" s="36"/>
      <c r="H126" s="29"/>
      <c r="I126" s="29"/>
      <c r="O126" s="96" t="s">
        <v>340</v>
      </c>
      <c r="P126" s="78">
        <f t="shared" si="4"/>
        <v>0</v>
      </c>
      <c r="Q126" s="62"/>
    </row>
    <row r="127" spans="1:17" x14ac:dyDescent="0.25">
      <c r="A127" s="42">
        <f t="shared" si="3"/>
        <v>124</v>
      </c>
      <c r="B127" s="29"/>
      <c r="C127" s="11"/>
      <c r="D127" s="47"/>
      <c r="E127" s="29"/>
      <c r="F127" s="43"/>
      <c r="G127" s="36"/>
      <c r="H127" s="29"/>
      <c r="I127" s="29"/>
      <c r="O127" s="96" t="s">
        <v>341</v>
      </c>
      <c r="P127" s="78">
        <f t="shared" si="4"/>
        <v>0</v>
      </c>
      <c r="Q127" s="62"/>
    </row>
    <row r="128" spans="1:17" x14ac:dyDescent="0.25">
      <c r="A128" s="42">
        <f t="shared" si="3"/>
        <v>125</v>
      </c>
      <c r="B128" s="29"/>
      <c r="C128" s="11"/>
      <c r="D128" s="47"/>
      <c r="E128" s="29"/>
      <c r="F128" s="43"/>
      <c r="G128" s="36"/>
      <c r="H128" s="29"/>
      <c r="I128" s="29"/>
      <c r="O128" s="96" t="s">
        <v>342</v>
      </c>
      <c r="P128" s="78">
        <f t="shared" si="4"/>
        <v>0</v>
      </c>
      <c r="Q128" s="62"/>
    </row>
    <row r="129" spans="1:17" x14ac:dyDescent="0.25">
      <c r="A129" s="42">
        <f t="shared" si="3"/>
        <v>126</v>
      </c>
      <c r="B129" s="29"/>
      <c r="C129" s="11"/>
      <c r="D129" s="47"/>
      <c r="E129" s="29"/>
      <c r="F129" s="43"/>
      <c r="G129" s="36"/>
      <c r="H129" s="29"/>
      <c r="I129" s="29"/>
      <c r="O129" s="96" t="s">
        <v>343</v>
      </c>
      <c r="P129" s="78">
        <f t="shared" si="4"/>
        <v>0</v>
      </c>
      <c r="Q129" s="62"/>
    </row>
    <row r="130" spans="1:17" x14ac:dyDescent="0.25">
      <c r="A130" s="42">
        <f t="shared" si="3"/>
        <v>127</v>
      </c>
      <c r="B130" s="29"/>
      <c r="C130" s="11"/>
      <c r="D130" s="47"/>
      <c r="E130" s="29"/>
      <c r="F130" s="43"/>
      <c r="G130" s="36"/>
      <c r="H130" s="29"/>
      <c r="I130" s="29"/>
      <c r="O130" s="96" t="s">
        <v>345</v>
      </c>
      <c r="P130" s="78">
        <f t="shared" si="4"/>
        <v>0</v>
      </c>
      <c r="Q130" s="62"/>
    </row>
    <row r="131" spans="1:17" x14ac:dyDescent="0.25">
      <c r="A131" s="42">
        <f t="shared" si="3"/>
        <v>128</v>
      </c>
      <c r="B131" s="29"/>
      <c r="C131" s="11"/>
      <c r="D131" s="47"/>
      <c r="E131" s="29"/>
      <c r="F131" s="43"/>
      <c r="G131" s="36"/>
      <c r="H131" s="29"/>
      <c r="I131" s="29"/>
      <c r="O131" s="96" t="s">
        <v>346</v>
      </c>
      <c r="P131" s="78">
        <f t="shared" si="4"/>
        <v>0</v>
      </c>
      <c r="Q131" s="62"/>
    </row>
    <row r="132" spans="1:17" x14ac:dyDescent="0.25">
      <c r="A132" s="42">
        <f t="shared" si="3"/>
        <v>129</v>
      </c>
      <c r="B132" s="29"/>
      <c r="C132" s="11"/>
      <c r="D132" s="47"/>
      <c r="E132" s="29"/>
      <c r="F132" s="43"/>
      <c r="G132" s="36"/>
      <c r="H132" s="29"/>
      <c r="I132" s="29"/>
      <c r="O132" s="97" t="s">
        <v>347</v>
      </c>
      <c r="P132" s="78">
        <f t="shared" si="4"/>
        <v>0</v>
      </c>
      <c r="Q132" s="62"/>
    </row>
    <row r="133" spans="1:17" x14ac:dyDescent="0.25">
      <c r="A133" s="42">
        <f t="shared" si="3"/>
        <v>130</v>
      </c>
      <c r="B133" s="29"/>
      <c r="C133" s="11"/>
      <c r="D133" s="47"/>
      <c r="E133" s="29"/>
      <c r="F133" s="43"/>
      <c r="G133" s="36"/>
      <c r="H133" s="29"/>
      <c r="I133" s="29"/>
      <c r="O133" s="96" t="s">
        <v>348</v>
      </c>
      <c r="P133" s="78">
        <f t="shared" si="4"/>
        <v>0</v>
      </c>
      <c r="Q133" s="62"/>
    </row>
    <row r="134" spans="1:17" x14ac:dyDescent="0.25">
      <c r="A134" s="42">
        <f t="shared" ref="A134:A197" si="5">A133+1</f>
        <v>131</v>
      </c>
      <c r="B134" s="29"/>
      <c r="C134" s="11"/>
      <c r="D134" s="47"/>
      <c r="E134" s="29"/>
      <c r="F134" s="43"/>
      <c r="G134" s="36"/>
      <c r="H134" s="29"/>
      <c r="I134" s="29"/>
      <c r="O134" s="96" t="s">
        <v>349</v>
      </c>
      <c r="P134" s="78">
        <f t="shared" ref="P134:P152" si="6">SUMIF($C$4:$C$1000,"Urad",$F$4:$F$1000)</f>
        <v>0</v>
      </c>
      <c r="Q134" s="62"/>
    </row>
    <row r="135" spans="1:17" x14ac:dyDescent="0.25">
      <c r="A135" s="42">
        <f t="shared" si="5"/>
        <v>132</v>
      </c>
      <c r="B135" s="29"/>
      <c r="C135" s="11"/>
      <c r="D135" s="47"/>
      <c r="E135" s="29"/>
      <c r="F135" s="43"/>
      <c r="G135" s="36"/>
      <c r="H135" s="29"/>
      <c r="I135" s="29"/>
      <c r="O135" s="96" t="s">
        <v>350</v>
      </c>
      <c r="P135" s="78">
        <f t="shared" si="6"/>
        <v>0</v>
      </c>
      <c r="Q135" s="62"/>
    </row>
    <row r="136" spans="1:17" x14ac:dyDescent="0.25">
      <c r="A136" s="42">
        <f t="shared" si="5"/>
        <v>133</v>
      </c>
      <c r="B136" s="29"/>
      <c r="C136" s="11"/>
      <c r="D136" s="47"/>
      <c r="E136" s="29"/>
      <c r="F136" s="43"/>
      <c r="G136" s="36"/>
      <c r="H136" s="29"/>
      <c r="I136" s="29"/>
      <c r="O136" s="97" t="s">
        <v>351</v>
      </c>
      <c r="P136" s="78">
        <f t="shared" si="6"/>
        <v>0</v>
      </c>
      <c r="Q136" s="62"/>
    </row>
    <row r="137" spans="1:17" x14ac:dyDescent="0.25">
      <c r="A137" s="42">
        <f t="shared" si="5"/>
        <v>134</v>
      </c>
      <c r="B137" s="29"/>
      <c r="C137" s="11"/>
      <c r="D137" s="47"/>
      <c r="E137" s="29"/>
      <c r="F137" s="43"/>
      <c r="G137" s="36"/>
      <c r="H137" s="29"/>
      <c r="I137" s="29"/>
      <c r="O137" s="97" t="s">
        <v>352</v>
      </c>
      <c r="P137" s="78">
        <f t="shared" si="6"/>
        <v>0</v>
      </c>
      <c r="Q137" s="62"/>
    </row>
    <row r="138" spans="1:17" x14ac:dyDescent="0.25">
      <c r="A138" s="42">
        <f t="shared" si="5"/>
        <v>135</v>
      </c>
      <c r="B138" s="29"/>
      <c r="C138" s="11"/>
      <c r="D138" s="47"/>
      <c r="E138" s="29"/>
      <c r="F138" s="43"/>
      <c r="G138" s="36"/>
      <c r="H138" s="29"/>
      <c r="I138" s="29"/>
      <c r="O138" s="96" t="s">
        <v>353</v>
      </c>
      <c r="P138" s="78">
        <f t="shared" si="6"/>
        <v>0</v>
      </c>
      <c r="Q138" s="62"/>
    </row>
    <row r="139" spans="1:17" x14ac:dyDescent="0.25">
      <c r="A139" s="42">
        <f t="shared" si="5"/>
        <v>136</v>
      </c>
      <c r="B139" s="29"/>
      <c r="C139" s="11"/>
      <c r="D139" s="47"/>
      <c r="E139" s="29"/>
      <c r="F139" s="43"/>
      <c r="G139" s="36"/>
      <c r="H139" s="29"/>
      <c r="I139" s="29"/>
      <c r="O139" s="96" t="s">
        <v>354</v>
      </c>
      <c r="P139" s="78">
        <f t="shared" si="6"/>
        <v>0</v>
      </c>
      <c r="Q139" s="62"/>
    </row>
    <row r="140" spans="1:17" x14ac:dyDescent="0.25">
      <c r="A140" s="42">
        <f t="shared" si="5"/>
        <v>137</v>
      </c>
      <c r="B140" s="29"/>
      <c r="C140" s="11"/>
      <c r="D140" s="47"/>
      <c r="E140" s="29"/>
      <c r="F140" s="43"/>
      <c r="G140" s="36"/>
      <c r="H140" s="29"/>
      <c r="I140" s="29"/>
      <c r="O140" s="97" t="s">
        <v>355</v>
      </c>
      <c r="P140" s="78">
        <f t="shared" si="6"/>
        <v>0</v>
      </c>
      <c r="Q140" s="62"/>
    </row>
    <row r="141" spans="1:17" x14ac:dyDescent="0.25">
      <c r="A141" s="42">
        <f t="shared" si="5"/>
        <v>138</v>
      </c>
      <c r="B141" s="29"/>
      <c r="C141" s="11"/>
      <c r="D141" s="47"/>
      <c r="E141" s="29"/>
      <c r="F141" s="43"/>
      <c r="G141" s="36"/>
      <c r="H141" s="29"/>
      <c r="I141" s="29"/>
      <c r="O141" s="96" t="s">
        <v>356</v>
      </c>
      <c r="P141" s="78">
        <f t="shared" si="6"/>
        <v>0</v>
      </c>
      <c r="Q141" s="62"/>
    </row>
    <row r="142" spans="1:17" x14ac:dyDescent="0.25">
      <c r="A142" s="42">
        <f t="shared" si="5"/>
        <v>139</v>
      </c>
      <c r="B142" s="29"/>
      <c r="C142" s="11"/>
      <c r="D142" s="47"/>
      <c r="E142" s="29"/>
      <c r="F142" s="43"/>
      <c r="G142" s="36"/>
      <c r="H142" s="29"/>
      <c r="I142" s="29"/>
      <c r="O142" s="97" t="s">
        <v>357</v>
      </c>
      <c r="P142" s="78">
        <f t="shared" si="6"/>
        <v>0</v>
      </c>
      <c r="Q142" s="62"/>
    </row>
    <row r="143" spans="1:17" x14ac:dyDescent="0.25">
      <c r="A143" s="42">
        <f t="shared" si="5"/>
        <v>140</v>
      </c>
      <c r="B143" s="29"/>
      <c r="C143" s="11"/>
      <c r="D143" s="47"/>
      <c r="E143" s="29"/>
      <c r="F143" s="43"/>
      <c r="G143" s="36"/>
      <c r="H143" s="29"/>
      <c r="I143" s="29"/>
      <c r="O143" s="96" t="s">
        <v>358</v>
      </c>
      <c r="P143" s="78">
        <f t="shared" si="6"/>
        <v>0</v>
      </c>
      <c r="Q143" s="62"/>
    </row>
    <row r="144" spans="1:17" x14ac:dyDescent="0.25">
      <c r="A144" s="42">
        <f t="shared" si="5"/>
        <v>141</v>
      </c>
      <c r="B144" s="29"/>
      <c r="C144" s="11"/>
      <c r="D144" s="47"/>
      <c r="E144" s="29"/>
      <c r="F144" s="43"/>
      <c r="G144" s="36"/>
      <c r="H144" s="29"/>
      <c r="I144" s="29"/>
      <c r="O144" s="96" t="s">
        <v>359</v>
      </c>
      <c r="P144" s="78">
        <f t="shared" si="6"/>
        <v>0</v>
      </c>
      <c r="Q144" s="62"/>
    </row>
    <row r="145" spans="1:17" x14ac:dyDescent="0.25">
      <c r="A145" s="42">
        <f t="shared" si="5"/>
        <v>142</v>
      </c>
      <c r="B145" s="29"/>
      <c r="C145" s="11"/>
      <c r="D145" s="47"/>
      <c r="E145" s="29"/>
      <c r="F145" s="43"/>
      <c r="G145" s="36"/>
      <c r="H145" s="29"/>
      <c r="I145" s="29"/>
      <c r="O145" s="96" t="s">
        <v>360</v>
      </c>
      <c r="P145" s="78">
        <f t="shared" si="6"/>
        <v>0</v>
      </c>
      <c r="Q145" s="62"/>
    </row>
    <row r="146" spans="1:17" x14ac:dyDescent="0.25">
      <c r="A146" s="42">
        <f t="shared" si="5"/>
        <v>143</v>
      </c>
      <c r="B146" s="29"/>
      <c r="C146" s="11"/>
      <c r="D146" s="47"/>
      <c r="E146" s="29"/>
      <c r="F146" s="43"/>
      <c r="G146" s="36"/>
      <c r="H146" s="29"/>
      <c r="I146" s="29"/>
      <c r="O146" s="96" t="s">
        <v>361</v>
      </c>
      <c r="P146" s="78">
        <f t="shared" si="6"/>
        <v>0</v>
      </c>
      <c r="Q146" s="62"/>
    </row>
    <row r="147" spans="1:17" x14ac:dyDescent="0.25">
      <c r="A147" s="42">
        <f t="shared" si="5"/>
        <v>144</v>
      </c>
      <c r="B147" s="29"/>
      <c r="C147" s="11"/>
      <c r="D147" s="47"/>
      <c r="E147" s="29"/>
      <c r="F147" s="43"/>
      <c r="G147" s="36"/>
      <c r="H147" s="29"/>
      <c r="I147" s="29"/>
      <c r="O147" s="96" t="s">
        <v>44</v>
      </c>
      <c r="P147" s="78">
        <f t="shared" si="6"/>
        <v>0</v>
      </c>
      <c r="Q147" s="62"/>
    </row>
    <row r="148" spans="1:17" x14ac:dyDescent="0.25">
      <c r="A148" s="42">
        <f t="shared" si="5"/>
        <v>145</v>
      </c>
      <c r="B148" s="29"/>
      <c r="C148" s="11"/>
      <c r="D148" s="47"/>
      <c r="E148" s="29"/>
      <c r="F148" s="43"/>
      <c r="G148" s="36"/>
      <c r="H148" s="29"/>
      <c r="I148" s="29"/>
      <c r="O148" s="96" t="s">
        <v>362</v>
      </c>
      <c r="P148" s="78">
        <f t="shared" si="6"/>
        <v>0</v>
      </c>
      <c r="Q148" s="62"/>
    </row>
    <row r="149" spans="1:17" x14ac:dyDescent="0.25">
      <c r="A149" s="42">
        <f t="shared" si="5"/>
        <v>146</v>
      </c>
      <c r="B149" s="29"/>
      <c r="C149" s="11"/>
      <c r="D149" s="47"/>
      <c r="E149" s="29"/>
      <c r="F149" s="43"/>
      <c r="G149" s="36"/>
      <c r="H149" s="29"/>
      <c r="I149" s="29"/>
      <c r="O149" s="96" t="s">
        <v>363</v>
      </c>
      <c r="P149" s="78">
        <f t="shared" si="6"/>
        <v>0</v>
      </c>
      <c r="Q149" s="62"/>
    </row>
    <row r="150" spans="1:17" x14ac:dyDescent="0.25">
      <c r="A150" s="42">
        <f t="shared" si="5"/>
        <v>147</v>
      </c>
      <c r="B150" s="29"/>
      <c r="C150" s="11"/>
      <c r="D150" s="47"/>
      <c r="E150" s="29"/>
      <c r="F150" s="43"/>
      <c r="G150" s="36"/>
      <c r="H150" s="29"/>
      <c r="I150" s="29"/>
      <c r="O150" s="96" t="s">
        <v>364</v>
      </c>
      <c r="P150" s="78">
        <f t="shared" si="6"/>
        <v>0</v>
      </c>
      <c r="Q150" s="62"/>
    </row>
    <row r="151" spans="1:17" x14ac:dyDescent="0.25">
      <c r="A151" s="42">
        <f t="shared" si="5"/>
        <v>148</v>
      </c>
      <c r="B151" s="29"/>
      <c r="C151" s="11"/>
      <c r="D151" s="47"/>
      <c r="E151" s="29"/>
      <c r="F151" s="43"/>
      <c r="G151" s="36"/>
      <c r="H151" s="29"/>
      <c r="I151" s="29"/>
      <c r="O151" s="96" t="s">
        <v>365</v>
      </c>
      <c r="P151" s="78">
        <f t="shared" si="6"/>
        <v>0</v>
      </c>
      <c r="Q151" s="62"/>
    </row>
    <row r="152" spans="1:17" x14ac:dyDescent="0.25">
      <c r="A152" s="42">
        <f t="shared" si="5"/>
        <v>149</v>
      </c>
      <c r="B152" s="29"/>
      <c r="C152" s="11"/>
      <c r="D152" s="47"/>
      <c r="E152" s="29"/>
      <c r="F152" s="43"/>
      <c r="G152" s="36"/>
      <c r="H152" s="29"/>
      <c r="I152" s="29"/>
      <c r="O152" s="96" t="s">
        <v>42</v>
      </c>
      <c r="P152" s="78">
        <f t="shared" si="6"/>
        <v>0</v>
      </c>
      <c r="Q152" s="62"/>
    </row>
    <row r="153" spans="1:17" x14ac:dyDescent="0.25">
      <c r="A153" s="42">
        <f t="shared" si="5"/>
        <v>150</v>
      </c>
      <c r="B153" s="29"/>
      <c r="C153" s="11"/>
      <c r="D153" s="47"/>
      <c r="E153" s="29"/>
      <c r="F153" s="43"/>
      <c r="G153" s="36"/>
      <c r="H153" s="29"/>
      <c r="I153" s="29"/>
    </row>
    <row r="154" spans="1:17" x14ac:dyDescent="0.25">
      <c r="A154" s="42">
        <f t="shared" si="5"/>
        <v>151</v>
      </c>
      <c r="B154" s="29"/>
      <c r="C154" s="11"/>
      <c r="D154" s="47"/>
      <c r="E154" s="29"/>
      <c r="F154" s="43"/>
      <c r="G154" s="36"/>
      <c r="H154" s="29"/>
      <c r="I154" s="29"/>
    </row>
    <row r="155" spans="1:17" x14ac:dyDescent="0.25">
      <c r="A155" s="42">
        <f t="shared" si="5"/>
        <v>152</v>
      </c>
      <c r="B155" s="29"/>
      <c r="C155" s="11"/>
      <c r="D155" s="47"/>
      <c r="E155" s="29"/>
      <c r="F155" s="43"/>
      <c r="G155" s="36"/>
      <c r="H155" s="29"/>
      <c r="I155" s="29"/>
    </row>
    <row r="156" spans="1:17" x14ac:dyDescent="0.25">
      <c r="A156" s="42">
        <f t="shared" si="5"/>
        <v>153</v>
      </c>
      <c r="B156" s="29"/>
      <c r="C156" s="11"/>
      <c r="D156" s="47"/>
      <c r="E156" s="29"/>
      <c r="F156" s="43"/>
      <c r="G156" s="36"/>
      <c r="H156" s="29"/>
      <c r="I156" s="29"/>
    </row>
    <row r="157" spans="1:17" x14ac:dyDescent="0.25">
      <c r="A157" s="42">
        <f t="shared" si="5"/>
        <v>154</v>
      </c>
      <c r="B157" s="29"/>
      <c r="C157" s="11"/>
      <c r="D157" s="47"/>
      <c r="E157" s="29"/>
      <c r="F157" s="43"/>
      <c r="G157" s="36"/>
      <c r="H157" s="29"/>
      <c r="I157" s="29"/>
    </row>
    <row r="158" spans="1:17" x14ac:dyDescent="0.25">
      <c r="A158" s="42">
        <f t="shared" si="5"/>
        <v>155</v>
      </c>
      <c r="B158" s="29"/>
      <c r="C158" s="11"/>
      <c r="D158" s="47"/>
      <c r="E158" s="29"/>
      <c r="F158" s="43"/>
      <c r="G158" s="36"/>
      <c r="H158" s="29"/>
      <c r="I158" s="29"/>
    </row>
    <row r="159" spans="1:17" x14ac:dyDescent="0.25">
      <c r="A159" s="42">
        <f t="shared" si="5"/>
        <v>156</v>
      </c>
      <c r="B159" s="29"/>
      <c r="C159" s="11"/>
      <c r="D159" s="47"/>
      <c r="E159" s="29"/>
      <c r="F159" s="43"/>
      <c r="G159" s="36"/>
      <c r="H159" s="29"/>
      <c r="I159" s="29"/>
    </row>
    <row r="160" spans="1:17" x14ac:dyDescent="0.25">
      <c r="A160" s="42">
        <f t="shared" si="5"/>
        <v>157</v>
      </c>
      <c r="B160" s="29"/>
      <c r="C160" s="11"/>
      <c r="D160" s="47"/>
      <c r="E160" s="29"/>
      <c r="F160" s="43"/>
      <c r="G160" s="36"/>
      <c r="H160" s="29"/>
      <c r="I160" s="29"/>
    </row>
    <row r="161" spans="1:9" x14ac:dyDescent="0.25">
      <c r="A161" s="42">
        <f t="shared" si="5"/>
        <v>158</v>
      </c>
      <c r="B161" s="29"/>
      <c r="C161" s="11"/>
      <c r="D161" s="47"/>
      <c r="E161" s="29"/>
      <c r="F161" s="43"/>
      <c r="G161" s="36"/>
      <c r="H161" s="29"/>
      <c r="I161" s="29"/>
    </row>
    <row r="162" spans="1:9" x14ac:dyDescent="0.25">
      <c r="A162" s="42">
        <f t="shared" si="5"/>
        <v>159</v>
      </c>
      <c r="B162" s="29"/>
      <c r="C162" s="11"/>
      <c r="D162" s="47"/>
      <c r="E162" s="29"/>
      <c r="F162" s="43"/>
      <c r="G162" s="36"/>
      <c r="H162" s="29"/>
      <c r="I162" s="29"/>
    </row>
    <row r="163" spans="1:9" x14ac:dyDescent="0.25">
      <c r="A163" s="42">
        <f t="shared" si="5"/>
        <v>160</v>
      </c>
      <c r="B163" s="29"/>
      <c r="C163" s="11"/>
      <c r="D163" s="47"/>
      <c r="E163" s="29"/>
      <c r="F163" s="43"/>
      <c r="G163" s="36"/>
      <c r="H163" s="29"/>
      <c r="I163" s="29"/>
    </row>
    <row r="164" spans="1:9" x14ac:dyDescent="0.25">
      <c r="A164" s="42">
        <f t="shared" si="5"/>
        <v>161</v>
      </c>
      <c r="B164" s="29"/>
      <c r="C164" s="11"/>
      <c r="D164" s="47"/>
      <c r="E164" s="29"/>
      <c r="F164" s="43"/>
      <c r="G164" s="36"/>
      <c r="H164" s="29"/>
      <c r="I164" s="29"/>
    </row>
    <row r="165" spans="1:9" x14ac:dyDescent="0.25">
      <c r="A165" s="42">
        <f t="shared" si="5"/>
        <v>162</v>
      </c>
      <c r="B165" s="29"/>
      <c r="C165" s="11"/>
      <c r="D165" s="47"/>
      <c r="E165" s="29"/>
      <c r="F165" s="43"/>
      <c r="G165" s="36"/>
      <c r="H165" s="29"/>
      <c r="I165" s="29"/>
    </row>
    <row r="166" spans="1:9" x14ac:dyDescent="0.25">
      <c r="A166" s="42">
        <f t="shared" si="5"/>
        <v>163</v>
      </c>
      <c r="B166" s="29"/>
      <c r="C166" s="11"/>
      <c r="D166" s="47"/>
      <c r="E166" s="29"/>
      <c r="F166" s="43"/>
      <c r="G166" s="36"/>
      <c r="H166" s="29"/>
      <c r="I166" s="29"/>
    </row>
    <row r="167" spans="1:9" x14ac:dyDescent="0.25">
      <c r="A167" s="42">
        <f t="shared" si="5"/>
        <v>164</v>
      </c>
      <c r="B167" s="29"/>
      <c r="C167" s="11"/>
      <c r="D167" s="47"/>
      <c r="E167" s="29"/>
      <c r="F167" s="43"/>
      <c r="G167" s="36"/>
      <c r="H167" s="29"/>
      <c r="I167" s="29"/>
    </row>
    <row r="168" spans="1:9" x14ac:dyDescent="0.25">
      <c r="A168" s="42">
        <f t="shared" si="5"/>
        <v>165</v>
      </c>
      <c r="B168" s="29"/>
      <c r="C168" s="11"/>
      <c r="D168" s="47"/>
      <c r="E168" s="29"/>
      <c r="F168" s="43"/>
      <c r="G168" s="36"/>
      <c r="H168" s="29"/>
      <c r="I168" s="29"/>
    </row>
    <row r="169" spans="1:9" x14ac:dyDescent="0.25">
      <c r="A169" s="42">
        <f t="shared" si="5"/>
        <v>166</v>
      </c>
      <c r="B169" s="29"/>
      <c r="C169" s="11"/>
      <c r="D169" s="47"/>
      <c r="E169" s="29"/>
      <c r="F169" s="43"/>
      <c r="G169" s="36"/>
      <c r="H169" s="29"/>
      <c r="I169" s="29"/>
    </row>
    <row r="170" spans="1:9" x14ac:dyDescent="0.25">
      <c r="A170" s="42">
        <f t="shared" si="5"/>
        <v>167</v>
      </c>
      <c r="B170" s="29"/>
      <c r="C170" s="11"/>
      <c r="D170" s="47"/>
      <c r="E170" s="29"/>
      <c r="F170" s="43"/>
      <c r="G170" s="36"/>
      <c r="H170" s="29"/>
      <c r="I170" s="29"/>
    </row>
    <row r="171" spans="1:9" x14ac:dyDescent="0.25">
      <c r="A171" s="42">
        <f t="shared" si="5"/>
        <v>168</v>
      </c>
      <c r="B171" s="29"/>
      <c r="C171" s="11"/>
      <c r="D171" s="47"/>
      <c r="E171" s="29"/>
      <c r="F171" s="43"/>
      <c r="G171" s="36"/>
      <c r="H171" s="29"/>
      <c r="I171" s="29"/>
    </row>
    <row r="172" spans="1:9" x14ac:dyDescent="0.25">
      <c r="A172" s="42">
        <f t="shared" si="5"/>
        <v>169</v>
      </c>
      <c r="B172" s="29"/>
      <c r="C172" s="11"/>
      <c r="D172" s="47"/>
      <c r="E172" s="29"/>
      <c r="F172" s="43"/>
      <c r="G172" s="36"/>
      <c r="H172" s="29"/>
      <c r="I172" s="29"/>
    </row>
    <row r="173" spans="1:9" x14ac:dyDescent="0.25">
      <c r="A173" s="42">
        <f t="shared" si="5"/>
        <v>170</v>
      </c>
      <c r="B173" s="29"/>
      <c r="C173" s="11"/>
      <c r="D173" s="47"/>
      <c r="E173" s="29"/>
      <c r="F173" s="43"/>
      <c r="G173" s="36"/>
      <c r="H173" s="29"/>
      <c r="I173" s="29"/>
    </row>
    <row r="174" spans="1:9" x14ac:dyDescent="0.25">
      <c r="A174" s="42">
        <f t="shared" si="5"/>
        <v>171</v>
      </c>
      <c r="B174" s="29"/>
      <c r="C174" s="11"/>
      <c r="D174" s="47"/>
      <c r="E174" s="29"/>
      <c r="F174" s="43"/>
      <c r="G174" s="36"/>
      <c r="H174" s="29"/>
      <c r="I174" s="29"/>
    </row>
    <row r="175" spans="1:9" x14ac:dyDescent="0.25">
      <c r="A175" s="42">
        <f t="shared" si="5"/>
        <v>172</v>
      </c>
      <c r="B175" s="29"/>
      <c r="C175" s="11"/>
      <c r="D175" s="47"/>
      <c r="E175" s="29"/>
      <c r="F175" s="43"/>
      <c r="G175" s="36"/>
      <c r="H175" s="29"/>
      <c r="I175" s="29"/>
    </row>
    <row r="176" spans="1:9" x14ac:dyDescent="0.25">
      <c r="A176" s="42">
        <f t="shared" si="5"/>
        <v>173</v>
      </c>
      <c r="B176" s="29"/>
      <c r="C176" s="11"/>
      <c r="D176" s="47"/>
      <c r="E176" s="29"/>
      <c r="F176" s="43"/>
      <c r="G176" s="36"/>
      <c r="H176" s="29"/>
      <c r="I176" s="29"/>
    </row>
    <row r="177" spans="1:9" x14ac:dyDescent="0.25">
      <c r="A177" s="42">
        <f t="shared" si="5"/>
        <v>174</v>
      </c>
      <c r="B177" s="29"/>
      <c r="C177" s="11"/>
      <c r="D177" s="47"/>
      <c r="E177" s="29"/>
      <c r="F177" s="43"/>
      <c r="G177" s="36"/>
      <c r="H177" s="29"/>
      <c r="I177" s="29"/>
    </row>
    <row r="178" spans="1:9" x14ac:dyDescent="0.25">
      <c r="A178" s="42">
        <f t="shared" si="5"/>
        <v>175</v>
      </c>
      <c r="B178" s="29"/>
      <c r="C178" s="11"/>
      <c r="D178" s="47"/>
      <c r="E178" s="29"/>
      <c r="F178" s="43"/>
      <c r="G178" s="36"/>
      <c r="H178" s="29"/>
      <c r="I178" s="29"/>
    </row>
    <row r="179" spans="1:9" x14ac:dyDescent="0.25">
      <c r="A179" s="42">
        <f t="shared" si="5"/>
        <v>176</v>
      </c>
      <c r="B179" s="29"/>
      <c r="C179" s="11"/>
      <c r="D179" s="47"/>
      <c r="E179" s="29"/>
      <c r="F179" s="43"/>
      <c r="G179" s="36"/>
      <c r="H179" s="29"/>
      <c r="I179" s="29"/>
    </row>
    <row r="180" spans="1:9" x14ac:dyDescent="0.25">
      <c r="A180" s="42">
        <f t="shared" si="5"/>
        <v>177</v>
      </c>
      <c r="B180" s="29"/>
      <c r="C180" s="11"/>
      <c r="D180" s="47"/>
      <c r="E180" s="29"/>
      <c r="F180" s="43"/>
      <c r="G180" s="36"/>
      <c r="H180" s="29"/>
      <c r="I180" s="29"/>
    </row>
    <row r="181" spans="1:9" x14ac:dyDescent="0.25">
      <c r="A181" s="42">
        <f t="shared" si="5"/>
        <v>178</v>
      </c>
      <c r="B181" s="29"/>
      <c r="C181" s="11"/>
      <c r="D181" s="47"/>
      <c r="E181" s="29"/>
      <c r="F181" s="43"/>
      <c r="G181" s="36"/>
      <c r="H181" s="29"/>
      <c r="I181" s="29"/>
    </row>
    <row r="182" spans="1:9" x14ac:dyDescent="0.25">
      <c r="A182" s="42">
        <f t="shared" si="5"/>
        <v>179</v>
      </c>
      <c r="B182" s="29"/>
      <c r="C182" s="11"/>
      <c r="D182" s="47"/>
      <c r="E182" s="29"/>
      <c r="F182" s="43"/>
      <c r="G182" s="36"/>
      <c r="H182" s="29"/>
      <c r="I182" s="29"/>
    </row>
    <row r="183" spans="1:9" x14ac:dyDescent="0.25">
      <c r="A183" s="42">
        <f t="shared" si="5"/>
        <v>180</v>
      </c>
      <c r="B183" s="29"/>
      <c r="C183" s="11"/>
      <c r="D183" s="47"/>
      <c r="E183" s="29"/>
      <c r="F183" s="43"/>
      <c r="G183" s="36"/>
      <c r="H183" s="29"/>
      <c r="I183" s="29"/>
    </row>
    <row r="184" spans="1:9" x14ac:dyDescent="0.25">
      <c r="A184" s="42">
        <f t="shared" si="5"/>
        <v>181</v>
      </c>
      <c r="B184" s="29"/>
      <c r="C184" s="11"/>
      <c r="D184" s="47"/>
      <c r="E184" s="29"/>
      <c r="F184" s="43"/>
      <c r="G184" s="36"/>
      <c r="H184" s="29"/>
      <c r="I184" s="29"/>
    </row>
    <row r="185" spans="1:9" x14ac:dyDescent="0.25">
      <c r="A185" s="42">
        <f t="shared" si="5"/>
        <v>182</v>
      </c>
      <c r="B185" s="29"/>
      <c r="C185" s="11"/>
      <c r="D185" s="47"/>
      <c r="E185" s="29"/>
      <c r="F185" s="43"/>
      <c r="G185" s="36"/>
      <c r="H185" s="29"/>
      <c r="I185" s="29"/>
    </row>
    <row r="186" spans="1:9" x14ac:dyDescent="0.25">
      <c r="A186" s="42">
        <f t="shared" si="5"/>
        <v>183</v>
      </c>
      <c r="B186" s="29"/>
      <c r="C186" s="11"/>
      <c r="D186" s="47"/>
      <c r="E186" s="29"/>
      <c r="F186" s="43"/>
      <c r="G186" s="36"/>
      <c r="H186" s="29"/>
      <c r="I186" s="29"/>
    </row>
    <row r="187" spans="1:9" x14ac:dyDescent="0.25">
      <c r="A187" s="42">
        <f t="shared" si="5"/>
        <v>184</v>
      </c>
      <c r="B187" s="29"/>
      <c r="C187" s="11"/>
      <c r="D187" s="47"/>
      <c r="E187" s="29"/>
      <c r="F187" s="43"/>
      <c r="G187" s="36"/>
      <c r="H187" s="29"/>
      <c r="I187" s="29"/>
    </row>
    <row r="188" spans="1:9" x14ac:dyDescent="0.25">
      <c r="A188" s="42">
        <f t="shared" si="5"/>
        <v>185</v>
      </c>
      <c r="B188" s="29"/>
      <c r="C188" s="11"/>
      <c r="D188" s="47"/>
      <c r="E188" s="29"/>
      <c r="F188" s="43"/>
      <c r="G188" s="36"/>
      <c r="H188" s="29"/>
      <c r="I188" s="29"/>
    </row>
    <row r="189" spans="1:9" x14ac:dyDescent="0.25">
      <c r="A189" s="42">
        <f t="shared" si="5"/>
        <v>186</v>
      </c>
      <c r="B189" s="29"/>
      <c r="C189" s="11"/>
      <c r="D189" s="47"/>
      <c r="E189" s="29"/>
      <c r="F189" s="43"/>
      <c r="G189" s="36"/>
      <c r="H189" s="29"/>
      <c r="I189" s="29"/>
    </row>
    <row r="190" spans="1:9" x14ac:dyDescent="0.25">
      <c r="A190" s="42">
        <f t="shared" si="5"/>
        <v>187</v>
      </c>
      <c r="B190" s="29"/>
      <c r="C190" s="11"/>
      <c r="D190" s="47"/>
      <c r="E190" s="29"/>
      <c r="F190" s="43"/>
      <c r="G190" s="36"/>
      <c r="H190" s="29"/>
      <c r="I190" s="29"/>
    </row>
    <row r="191" spans="1:9" x14ac:dyDescent="0.25">
      <c r="A191" s="42">
        <f t="shared" si="5"/>
        <v>188</v>
      </c>
      <c r="B191" s="29"/>
      <c r="C191" s="11"/>
      <c r="D191" s="47"/>
      <c r="E191" s="29"/>
      <c r="F191" s="43"/>
      <c r="G191" s="36"/>
      <c r="H191" s="29"/>
      <c r="I191" s="29"/>
    </row>
    <row r="192" spans="1:9" x14ac:dyDescent="0.25">
      <c r="A192" s="42">
        <f t="shared" si="5"/>
        <v>189</v>
      </c>
      <c r="B192" s="29"/>
      <c r="C192" s="11"/>
      <c r="D192" s="47"/>
      <c r="E192" s="29"/>
      <c r="F192" s="43"/>
      <c r="G192" s="36"/>
      <c r="H192" s="29"/>
      <c r="I192" s="29"/>
    </row>
    <row r="193" spans="1:9" x14ac:dyDescent="0.25">
      <c r="A193" s="42">
        <f t="shared" si="5"/>
        <v>190</v>
      </c>
      <c r="B193" s="29"/>
      <c r="C193" s="11"/>
      <c r="D193" s="47"/>
      <c r="E193" s="29"/>
      <c r="F193" s="43"/>
      <c r="G193" s="36"/>
      <c r="H193" s="29"/>
      <c r="I193" s="29"/>
    </row>
    <row r="194" spans="1:9" x14ac:dyDescent="0.25">
      <c r="A194" s="42">
        <f t="shared" si="5"/>
        <v>191</v>
      </c>
      <c r="B194" s="29"/>
      <c r="C194" s="11"/>
      <c r="D194" s="47"/>
      <c r="E194" s="29"/>
      <c r="F194" s="43"/>
      <c r="G194" s="36"/>
      <c r="H194" s="29"/>
      <c r="I194" s="29"/>
    </row>
    <row r="195" spans="1:9" x14ac:dyDescent="0.25">
      <c r="A195" s="42">
        <f t="shared" si="5"/>
        <v>192</v>
      </c>
      <c r="B195" s="29"/>
      <c r="C195" s="11"/>
      <c r="D195" s="47"/>
      <c r="E195" s="29"/>
      <c r="F195" s="43"/>
      <c r="G195" s="36"/>
      <c r="H195" s="29"/>
      <c r="I195" s="29"/>
    </row>
    <row r="196" spans="1:9" x14ac:dyDescent="0.25">
      <c r="A196" s="42">
        <f t="shared" si="5"/>
        <v>193</v>
      </c>
      <c r="B196" s="29"/>
      <c r="C196" s="11"/>
      <c r="D196" s="47"/>
      <c r="E196" s="29"/>
      <c r="F196" s="43"/>
      <c r="G196" s="36"/>
      <c r="H196" s="29"/>
      <c r="I196" s="29"/>
    </row>
    <row r="197" spans="1:9" x14ac:dyDescent="0.25">
      <c r="A197" s="42">
        <f t="shared" si="5"/>
        <v>194</v>
      </c>
      <c r="B197" s="29"/>
      <c r="C197" s="11"/>
      <c r="D197" s="47"/>
      <c r="E197" s="29"/>
      <c r="F197" s="43"/>
      <c r="G197" s="36"/>
      <c r="H197" s="29"/>
      <c r="I197" s="29"/>
    </row>
    <row r="198" spans="1:9" x14ac:dyDescent="0.25">
      <c r="A198" s="42">
        <f t="shared" ref="A198:A210" si="7">A197+1</f>
        <v>195</v>
      </c>
      <c r="B198" s="29"/>
      <c r="C198" s="11"/>
      <c r="D198" s="47"/>
      <c r="E198" s="29"/>
      <c r="F198" s="43"/>
      <c r="G198" s="36"/>
      <c r="H198" s="29"/>
      <c r="I198" s="29"/>
    </row>
    <row r="199" spans="1:9" x14ac:dyDescent="0.25">
      <c r="A199" s="42">
        <f t="shared" si="7"/>
        <v>196</v>
      </c>
      <c r="B199" s="29"/>
      <c r="C199" s="11"/>
      <c r="D199" s="47"/>
      <c r="E199" s="29"/>
      <c r="F199" s="43"/>
      <c r="G199" s="36"/>
      <c r="H199" s="29"/>
      <c r="I199" s="29"/>
    </row>
    <row r="200" spans="1:9" x14ac:dyDescent="0.25">
      <c r="A200" s="42">
        <f t="shared" si="7"/>
        <v>197</v>
      </c>
      <c r="B200" s="29"/>
      <c r="C200" s="11"/>
      <c r="D200" s="47"/>
      <c r="E200" s="29"/>
      <c r="F200" s="43"/>
      <c r="G200" s="36"/>
      <c r="H200" s="29"/>
      <c r="I200" s="29"/>
    </row>
    <row r="201" spans="1:9" x14ac:dyDescent="0.25">
      <c r="A201" s="42">
        <f t="shared" si="7"/>
        <v>198</v>
      </c>
      <c r="B201" s="29"/>
      <c r="C201" s="11"/>
      <c r="D201" s="47"/>
      <c r="E201" s="29"/>
      <c r="F201" s="43"/>
      <c r="G201" s="36"/>
      <c r="H201" s="29"/>
      <c r="I201" s="29"/>
    </row>
    <row r="202" spans="1:9" x14ac:dyDescent="0.25">
      <c r="A202" s="42">
        <f t="shared" si="7"/>
        <v>199</v>
      </c>
      <c r="B202" s="29"/>
      <c r="C202" s="11"/>
      <c r="D202" s="47"/>
      <c r="E202" s="29"/>
      <c r="F202" s="43"/>
      <c r="G202" s="36"/>
      <c r="H202" s="29"/>
      <c r="I202" s="29"/>
    </row>
    <row r="203" spans="1:9" x14ac:dyDescent="0.25">
      <c r="A203" s="42">
        <f t="shared" si="7"/>
        <v>200</v>
      </c>
      <c r="B203" s="29"/>
      <c r="C203" s="11"/>
      <c r="D203" s="47"/>
      <c r="E203" s="29"/>
      <c r="F203" s="43"/>
      <c r="G203" s="36"/>
      <c r="H203" s="29"/>
      <c r="I203" s="29"/>
    </row>
    <row r="204" spans="1:9" x14ac:dyDescent="0.25">
      <c r="A204" s="42">
        <f t="shared" si="7"/>
        <v>201</v>
      </c>
      <c r="B204" s="29"/>
      <c r="C204" s="11"/>
      <c r="D204" s="47"/>
      <c r="E204" s="29"/>
      <c r="F204" s="43"/>
      <c r="G204" s="36"/>
      <c r="H204" s="29"/>
      <c r="I204" s="29"/>
    </row>
    <row r="205" spans="1:9" x14ac:dyDescent="0.25">
      <c r="A205" s="42">
        <f t="shared" si="7"/>
        <v>202</v>
      </c>
      <c r="B205" s="29"/>
      <c r="C205" s="11"/>
      <c r="D205" s="47"/>
      <c r="E205" s="29"/>
      <c r="F205" s="43"/>
      <c r="G205" s="36"/>
      <c r="H205" s="29"/>
      <c r="I205" s="29"/>
    </row>
    <row r="206" spans="1:9" x14ac:dyDescent="0.25">
      <c r="A206" s="42">
        <f t="shared" si="7"/>
        <v>203</v>
      </c>
      <c r="B206" s="29"/>
      <c r="C206" s="11"/>
      <c r="D206" s="47"/>
      <c r="E206" s="29"/>
      <c r="F206" s="43"/>
      <c r="G206" s="36"/>
      <c r="H206" s="29"/>
      <c r="I206" s="29"/>
    </row>
    <row r="207" spans="1:9" x14ac:dyDescent="0.25">
      <c r="A207" s="42">
        <f t="shared" si="7"/>
        <v>204</v>
      </c>
      <c r="B207" s="29"/>
      <c r="C207" s="11"/>
      <c r="D207" s="47"/>
      <c r="E207" s="29"/>
      <c r="F207" s="43"/>
      <c r="G207" s="36"/>
      <c r="H207" s="29"/>
      <c r="I207" s="29"/>
    </row>
    <row r="208" spans="1:9" x14ac:dyDescent="0.25">
      <c r="A208" s="42">
        <f t="shared" si="7"/>
        <v>205</v>
      </c>
      <c r="B208" s="29"/>
      <c r="C208" s="11"/>
      <c r="D208" s="47"/>
      <c r="E208" s="29"/>
      <c r="F208" s="43"/>
      <c r="G208" s="36"/>
      <c r="H208" s="29"/>
      <c r="I208" s="29"/>
    </row>
    <row r="209" spans="1:9" x14ac:dyDescent="0.25">
      <c r="A209" s="42">
        <f t="shared" si="7"/>
        <v>206</v>
      </c>
      <c r="B209" s="29"/>
      <c r="C209" s="11"/>
      <c r="D209" s="47"/>
      <c r="E209" s="29"/>
      <c r="F209" s="43"/>
      <c r="G209" s="36"/>
      <c r="H209" s="29"/>
      <c r="I209" s="29"/>
    </row>
    <row r="210" spans="1:9" x14ac:dyDescent="0.25">
      <c r="A210" s="42">
        <f t="shared" si="7"/>
        <v>207</v>
      </c>
      <c r="B210" s="29"/>
      <c r="C210" s="11"/>
      <c r="D210" s="47"/>
      <c r="E210" s="29"/>
      <c r="F210" s="43"/>
      <c r="G210" s="36"/>
      <c r="H210" s="29"/>
      <c r="I210" s="29"/>
    </row>
  </sheetData>
  <autoFilter ref="A3:I24" xr:uid="{00000000-0009-0000-0000-000001000000}"/>
  <mergeCells count="2">
    <mergeCell ref="K2:M2"/>
    <mergeCell ref="O2:Q2"/>
  </mergeCells>
  <dataValidations count="1">
    <dataValidation type="list" allowBlank="1" showInputMessage="1" showErrorMessage="1" sqref="G4:G210 B5:B28 D11:D23 C4:C210" xr:uid="{0E007DEF-275D-4BD6-9B99-EAEA9662901F}">
      <formula1>#REF!</formula1>
    </dataValidation>
  </dataValidations>
  <pageMargins left="0.7" right="0.7" top="0.75" bottom="0.75" header="0.3" footer="0.3"/>
  <pageSetup orientation="portrait" r:id="rId1"/>
  <ignoredErrors>
    <ignoredError sqref="P6"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2B2B10D-5379-458B-9362-82F28338B034}">
          <x14:formula1>
            <xm:f>Sheet3!$B$2:$I$2</xm:f>
          </x14:formula1>
          <xm:sqref>B4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F3:N13"/>
  <sheetViews>
    <sheetView topLeftCell="C1" workbookViewId="0">
      <selection activeCell="H15" sqref="H15"/>
    </sheetView>
  </sheetViews>
  <sheetFormatPr defaultRowHeight="15" x14ac:dyDescent="0.25"/>
  <cols>
    <col min="7" max="7" width="24" customWidth="1"/>
    <col min="8" max="8" width="33.85546875" customWidth="1"/>
    <col min="10" max="10" width="15.5703125" bestFit="1" customWidth="1"/>
    <col min="11" max="13" width="9.7109375" bestFit="1" customWidth="1"/>
    <col min="14" max="14" width="11.28515625" bestFit="1" customWidth="1"/>
  </cols>
  <sheetData>
    <row r="3" spans="6:14" x14ac:dyDescent="0.25">
      <c r="F3" s="83" t="s">
        <v>46</v>
      </c>
      <c r="G3" s="83" t="s">
        <v>47</v>
      </c>
      <c r="H3" s="83" t="s">
        <v>48</v>
      </c>
      <c r="J3" s="75" t="s">
        <v>49</v>
      </c>
      <c r="K3" s="75" t="s">
        <v>46</v>
      </c>
    </row>
    <row r="4" spans="6:14" x14ac:dyDescent="0.25">
      <c r="F4" t="s">
        <v>32</v>
      </c>
      <c r="G4">
        <v>2</v>
      </c>
      <c r="H4" s="74" t="str">
        <f>IF(G4&lt;30,"&lt;30",IF(G4&lt;45,"30-45",IF(G4&lt;60,"45-60","&gt;60")))</f>
        <v>&lt;30</v>
      </c>
      <c r="J4" s="75" t="s">
        <v>48</v>
      </c>
      <c r="K4" t="s">
        <v>38</v>
      </c>
      <c r="L4" t="s">
        <v>32</v>
      </c>
      <c r="M4" t="s">
        <v>50</v>
      </c>
      <c r="N4" t="s">
        <v>51</v>
      </c>
    </row>
    <row r="5" spans="6:14" x14ac:dyDescent="0.25">
      <c r="F5" t="s">
        <v>32</v>
      </c>
      <c r="G5">
        <v>34</v>
      </c>
      <c r="H5" s="74" t="str">
        <f t="shared" ref="H5:H12" si="0">IF(G5&lt;30,"&lt;30",IF(G5&lt;45,"30-45",IF(G5&lt;60,"45-60","&gt;60")))</f>
        <v>30-45</v>
      </c>
      <c r="J5" s="76" t="s">
        <v>52</v>
      </c>
      <c r="L5">
        <v>2</v>
      </c>
      <c r="M5">
        <v>2</v>
      </c>
      <c r="N5">
        <v>4</v>
      </c>
    </row>
    <row r="6" spans="6:14" x14ac:dyDescent="0.25">
      <c r="F6" t="s">
        <v>32</v>
      </c>
      <c r="G6">
        <v>17</v>
      </c>
      <c r="H6" s="74" t="str">
        <f t="shared" si="0"/>
        <v>&lt;30</v>
      </c>
      <c r="J6" s="77" t="s">
        <v>53</v>
      </c>
      <c r="K6">
        <v>2</v>
      </c>
      <c r="L6">
        <v>1</v>
      </c>
      <c r="N6">
        <v>3</v>
      </c>
    </row>
    <row r="7" spans="6:14" x14ac:dyDescent="0.25">
      <c r="F7" t="s">
        <v>50</v>
      </c>
      <c r="G7">
        <v>57</v>
      </c>
      <c r="H7" s="74" t="str">
        <f t="shared" si="0"/>
        <v>45-60</v>
      </c>
      <c r="J7" s="80" t="s">
        <v>54</v>
      </c>
      <c r="K7">
        <v>2</v>
      </c>
      <c r="M7">
        <v>1</v>
      </c>
      <c r="N7">
        <v>3</v>
      </c>
    </row>
    <row r="8" spans="6:14" x14ac:dyDescent="0.25">
      <c r="F8" t="s">
        <v>50</v>
      </c>
      <c r="G8">
        <v>18</v>
      </c>
      <c r="H8" s="74" t="str">
        <f t="shared" si="0"/>
        <v>&lt;30</v>
      </c>
      <c r="J8" t="s">
        <v>51</v>
      </c>
      <c r="K8">
        <v>4</v>
      </c>
      <c r="L8">
        <v>3</v>
      </c>
      <c r="M8">
        <v>3</v>
      </c>
      <c r="N8">
        <v>10</v>
      </c>
    </row>
    <row r="9" spans="6:14" x14ac:dyDescent="0.25">
      <c r="F9" t="s">
        <v>50</v>
      </c>
      <c r="G9">
        <v>3</v>
      </c>
      <c r="H9" s="74" t="str">
        <f t="shared" si="0"/>
        <v>&lt;30</v>
      </c>
    </row>
    <row r="10" spans="6:14" x14ac:dyDescent="0.25">
      <c r="F10" t="s">
        <v>38</v>
      </c>
      <c r="G10">
        <v>57</v>
      </c>
      <c r="H10" s="74" t="str">
        <f t="shared" si="0"/>
        <v>45-60</v>
      </c>
    </row>
    <row r="11" spans="6:14" x14ac:dyDescent="0.25">
      <c r="F11" t="s">
        <v>38</v>
      </c>
      <c r="G11">
        <v>52</v>
      </c>
      <c r="H11" s="74" t="str">
        <f t="shared" si="0"/>
        <v>45-60</v>
      </c>
    </row>
    <row r="12" spans="6:14" x14ac:dyDescent="0.25">
      <c r="F12" t="s">
        <v>38</v>
      </c>
      <c r="G12">
        <v>36</v>
      </c>
      <c r="H12" s="74" t="str">
        <f t="shared" si="0"/>
        <v>30-45</v>
      </c>
    </row>
    <row r="13" spans="6:14" x14ac:dyDescent="0.25">
      <c r="F13" t="s">
        <v>38</v>
      </c>
      <c r="G13">
        <v>35</v>
      </c>
      <c r="H13" s="74" t="str">
        <f>IF(G13&lt;30,"&lt;30",IF(G13&lt;45,"30-45",IF(G13&lt;60,"45-60","&gt;60")))</f>
        <v>30-45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6"/>
  <sheetViews>
    <sheetView workbookViewId="0">
      <selection activeCell="F8" sqref="F8"/>
    </sheetView>
  </sheetViews>
  <sheetFormatPr defaultRowHeight="15" x14ac:dyDescent="0.25"/>
  <cols>
    <col min="1" max="1" width="11.28515625" bestFit="1" customWidth="1"/>
    <col min="2" max="2" width="24.140625" bestFit="1" customWidth="1"/>
  </cols>
  <sheetData>
    <row r="2" spans="1:2" x14ac:dyDescent="0.25">
      <c r="A2" s="75" t="s">
        <v>48</v>
      </c>
      <c r="B2" t="s">
        <v>55</v>
      </c>
    </row>
    <row r="3" spans="1:2" x14ac:dyDescent="0.25">
      <c r="A3" t="s">
        <v>54</v>
      </c>
      <c r="B3">
        <v>166</v>
      </c>
    </row>
    <row r="4" spans="1:2" x14ac:dyDescent="0.25">
      <c r="A4" t="s">
        <v>53</v>
      </c>
      <c r="B4">
        <v>105</v>
      </c>
    </row>
    <row r="5" spans="1:2" x14ac:dyDescent="0.25">
      <c r="A5" t="s">
        <v>52</v>
      </c>
      <c r="B5">
        <v>40</v>
      </c>
    </row>
    <row r="6" spans="1:2" x14ac:dyDescent="0.25">
      <c r="A6" t="s">
        <v>51</v>
      </c>
      <c r="B6">
        <v>311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8"/>
  <sheetViews>
    <sheetView showGridLines="0" zoomScale="106" zoomScaleNormal="106" workbookViewId="0">
      <selection activeCell="D6" sqref="D6"/>
    </sheetView>
  </sheetViews>
  <sheetFormatPr defaultRowHeight="15" x14ac:dyDescent="0.25"/>
  <cols>
    <col min="1" max="1" width="11.5703125" customWidth="1"/>
    <col min="2" max="2" width="29" customWidth="1"/>
    <col min="3" max="3" width="14.28515625" style="1" customWidth="1"/>
    <col min="4" max="4" width="11.28515625" customWidth="1"/>
    <col min="5" max="5" width="14.42578125" customWidth="1"/>
    <col min="6" max="6" width="13.28515625" customWidth="1"/>
    <col min="7" max="7" width="9.7109375" customWidth="1"/>
    <col min="8" max="8" width="11.7109375" customWidth="1"/>
    <col min="9" max="9" width="14.28515625" customWidth="1"/>
    <col min="10" max="10" width="12.5703125" customWidth="1"/>
    <col min="11" max="11" width="10.7109375" customWidth="1"/>
    <col min="12" max="13" width="12.7109375" style="2" customWidth="1"/>
    <col min="14" max="14" width="14.7109375" style="2" customWidth="1"/>
    <col min="15" max="15" width="11.140625" customWidth="1"/>
    <col min="16" max="16" width="9.140625" style="2"/>
    <col min="17" max="17" width="11.42578125" customWidth="1"/>
    <col min="18" max="18" width="0" style="28" hidden="1" customWidth="1"/>
    <col min="19" max="19" width="15.28515625" style="28" customWidth="1"/>
    <col min="20" max="20" width="13.7109375" style="28" customWidth="1"/>
    <col min="21" max="21" width="12.28515625" style="28" customWidth="1"/>
    <col min="22" max="22" width="13.140625" style="28" customWidth="1"/>
    <col min="23" max="23" width="13.7109375" style="28" customWidth="1"/>
    <col min="24" max="36" width="9.140625" style="28"/>
  </cols>
  <sheetData>
    <row r="1" spans="1:36" ht="42.75" customHeight="1" x14ac:dyDescent="0.25">
      <c r="B1" s="31">
        <f ca="1">+TODAY()</f>
        <v>45467</v>
      </c>
      <c r="D1" s="198"/>
      <c r="E1" s="198"/>
      <c r="F1" s="198"/>
      <c r="G1" s="198"/>
      <c r="K1" s="28"/>
      <c r="L1" s="27"/>
      <c r="M1" s="27"/>
      <c r="N1" s="27"/>
      <c r="O1" s="28"/>
      <c r="P1" s="27"/>
      <c r="Q1" s="28"/>
    </row>
    <row r="2" spans="1:36" s="53" customFormat="1" x14ac:dyDescent="0.25">
      <c r="C2" s="54"/>
      <c r="L2" s="55"/>
      <c r="M2" s="55"/>
      <c r="N2" s="55"/>
      <c r="P2" s="55"/>
      <c r="R2" s="56"/>
      <c r="S2" s="56"/>
      <c r="T2" s="56"/>
      <c r="U2" s="56"/>
      <c r="V2" s="56"/>
      <c r="W2" s="56"/>
      <c r="X2" s="56"/>
      <c r="Y2" s="56"/>
      <c r="Z2" s="56"/>
      <c r="AA2" s="56"/>
      <c r="AB2" s="56"/>
      <c r="AC2" s="56"/>
      <c r="AD2" s="56"/>
      <c r="AE2" s="56"/>
      <c r="AF2" s="56"/>
      <c r="AG2" s="56"/>
      <c r="AH2" s="56"/>
      <c r="AI2" s="56"/>
      <c r="AJ2" s="56"/>
    </row>
    <row r="3" spans="1:36" s="8" customFormat="1" ht="56.25" customHeight="1" x14ac:dyDescent="0.25">
      <c r="A3" s="63" t="s">
        <v>4</v>
      </c>
      <c r="B3" s="63" t="s">
        <v>56</v>
      </c>
      <c r="C3" s="63" t="s">
        <v>57</v>
      </c>
      <c r="D3" s="63" t="s">
        <v>58</v>
      </c>
      <c r="E3" s="63" t="s">
        <v>11</v>
      </c>
      <c r="F3" s="63" t="s">
        <v>12</v>
      </c>
      <c r="G3" s="34" t="s">
        <v>14</v>
      </c>
      <c r="H3" s="63" t="s">
        <v>16</v>
      </c>
      <c r="I3" s="63" t="s">
        <v>17</v>
      </c>
      <c r="J3" s="34" t="s">
        <v>18</v>
      </c>
      <c r="K3" s="63" t="s">
        <v>19</v>
      </c>
      <c r="L3" s="34" t="s">
        <v>20</v>
      </c>
      <c r="M3" s="63" t="s">
        <v>59</v>
      </c>
      <c r="N3" s="63" t="s">
        <v>22</v>
      </c>
      <c r="O3" s="63" t="s">
        <v>23</v>
      </c>
      <c r="P3" s="34" t="s">
        <v>24</v>
      </c>
      <c r="Q3" s="34" t="s">
        <v>25</v>
      </c>
      <c r="R3" s="34" t="s">
        <v>13</v>
      </c>
      <c r="S3" s="34" t="s">
        <v>26</v>
      </c>
      <c r="T3" s="51" t="s">
        <v>27</v>
      </c>
      <c r="U3" s="34" t="s">
        <v>28</v>
      </c>
      <c r="V3" s="51" t="s">
        <v>60</v>
      </c>
      <c r="W3" s="34" t="s">
        <v>1</v>
      </c>
      <c r="X3" s="24"/>
      <c r="Y3" s="24"/>
      <c r="Z3" s="24"/>
      <c r="AA3" s="24"/>
      <c r="AB3" s="24"/>
      <c r="AC3" s="24"/>
      <c r="AD3" s="24"/>
      <c r="AE3" s="24"/>
      <c r="AF3" s="24"/>
      <c r="AG3" s="24"/>
      <c r="AH3" s="24"/>
      <c r="AI3" s="24"/>
      <c r="AJ3" s="24"/>
    </row>
    <row r="4" spans="1:36" s="3" customFormat="1" ht="12.75" x14ac:dyDescent="0.2">
      <c r="A4" s="11">
        <v>1</v>
      </c>
      <c r="B4" s="40"/>
      <c r="C4" s="40"/>
      <c r="D4" s="40"/>
      <c r="E4" s="36">
        <v>44573</v>
      </c>
      <c r="F4" s="36">
        <v>45345</v>
      </c>
      <c r="G4" s="11">
        <f>F4-E4</f>
        <v>772</v>
      </c>
      <c r="H4" s="36">
        <v>44644</v>
      </c>
      <c r="I4" s="37">
        <v>5</v>
      </c>
      <c r="J4" s="36">
        <f>H4+I4</f>
        <v>44649</v>
      </c>
      <c r="K4" s="11">
        <v>10</v>
      </c>
      <c r="L4" s="36">
        <f>J4+K4</f>
        <v>44659</v>
      </c>
      <c r="M4" s="36"/>
      <c r="N4" s="36" t="s">
        <v>61</v>
      </c>
      <c r="O4" s="36">
        <v>44666</v>
      </c>
      <c r="P4" s="11">
        <f t="shared" ref="P4:P23" si="0">O4-L4</f>
        <v>7</v>
      </c>
      <c r="Q4" s="39">
        <f>(D4-M4)+V4</f>
        <v>5</v>
      </c>
      <c r="R4" s="38">
        <f ca="1">'FPO Warehouse'!$B$1</f>
        <v>45467</v>
      </c>
      <c r="S4" s="57">
        <f t="shared" ref="S4:S23" ca="1" si="1">F4-R4</f>
        <v>-122</v>
      </c>
      <c r="T4" s="57">
        <v>10</v>
      </c>
      <c r="U4" s="38">
        <f>O4+T4</f>
        <v>44676</v>
      </c>
      <c r="V4" s="57">
        <v>5</v>
      </c>
      <c r="W4" s="57">
        <f ca="1">U4-$B$1</f>
        <v>-791</v>
      </c>
      <c r="X4" s="25"/>
      <c r="Y4" s="25"/>
      <c r="Z4" s="25"/>
      <c r="AA4" s="25"/>
      <c r="AB4" s="25"/>
      <c r="AC4" s="25"/>
      <c r="AD4" s="25"/>
      <c r="AE4" s="25"/>
      <c r="AF4" s="25"/>
      <c r="AG4" s="25"/>
      <c r="AH4" s="25"/>
      <c r="AI4" s="25"/>
      <c r="AJ4" s="25"/>
    </row>
    <row r="5" spans="1:36" s="6" customFormat="1" ht="12.75" x14ac:dyDescent="0.2">
      <c r="A5" s="11">
        <f>A4+1</f>
        <v>2</v>
      </c>
      <c r="B5" s="40"/>
      <c r="C5" s="40"/>
      <c r="D5" s="40"/>
      <c r="E5" s="40"/>
      <c r="F5" s="40"/>
      <c r="G5" s="40"/>
      <c r="H5" s="41">
        <v>44583</v>
      </c>
      <c r="I5" s="40">
        <v>2</v>
      </c>
      <c r="J5" s="36">
        <f t="shared" ref="J5:J23" si="2">H5+I5</f>
        <v>44585</v>
      </c>
      <c r="K5" s="40">
        <v>10</v>
      </c>
      <c r="L5" s="36">
        <f t="shared" ref="L5:L23" si="3">J5+K5</f>
        <v>44595</v>
      </c>
      <c r="M5" s="36"/>
      <c r="N5" s="36"/>
      <c r="O5" s="36">
        <v>44666</v>
      </c>
      <c r="P5" s="11">
        <f t="shared" si="0"/>
        <v>71</v>
      </c>
      <c r="Q5" s="39">
        <f t="shared" ref="Q5:Q23" si="4">(D5-M5)+V5</f>
        <v>0</v>
      </c>
      <c r="R5" s="38">
        <f ca="1">'FPO Warehouse'!$B$1</f>
        <v>45467</v>
      </c>
      <c r="S5" s="57">
        <f t="shared" ca="1" si="1"/>
        <v>-45467</v>
      </c>
      <c r="T5" s="58"/>
      <c r="U5" s="58"/>
      <c r="V5" s="58"/>
      <c r="W5" s="57">
        <f t="shared" ref="W5:W24" ca="1" si="5">U5-$B$1</f>
        <v>-45467</v>
      </c>
      <c r="X5" s="26"/>
      <c r="Y5" s="26"/>
      <c r="Z5" s="26"/>
      <c r="AA5" s="26"/>
      <c r="AB5" s="26"/>
      <c r="AC5" s="26"/>
      <c r="AD5" s="26"/>
      <c r="AE5" s="26"/>
      <c r="AF5" s="26"/>
      <c r="AG5" s="26"/>
      <c r="AH5" s="26"/>
      <c r="AI5" s="26"/>
      <c r="AJ5" s="26"/>
    </row>
    <row r="6" spans="1:36" s="6" customFormat="1" ht="12.75" x14ac:dyDescent="0.2">
      <c r="A6" s="40">
        <f t="shared" ref="A6:A23" si="6">A5+1</f>
        <v>3</v>
      </c>
      <c r="B6" s="40"/>
      <c r="C6" s="40"/>
      <c r="D6" s="40"/>
      <c r="E6" s="40"/>
      <c r="F6" s="40"/>
      <c r="G6" s="40"/>
      <c r="H6" s="41">
        <v>44621</v>
      </c>
      <c r="I6" s="40">
        <v>3</v>
      </c>
      <c r="J6" s="36">
        <f t="shared" si="2"/>
        <v>44624</v>
      </c>
      <c r="K6" s="40">
        <v>15</v>
      </c>
      <c r="L6" s="36">
        <f t="shared" si="3"/>
        <v>44639</v>
      </c>
      <c r="M6" s="36"/>
      <c r="N6" s="36"/>
      <c r="O6" s="41">
        <v>44648</v>
      </c>
      <c r="P6" s="11">
        <f t="shared" si="0"/>
        <v>9</v>
      </c>
      <c r="Q6" s="39">
        <f t="shared" si="4"/>
        <v>0</v>
      </c>
      <c r="R6" s="38">
        <f ca="1">'FPO Warehouse'!$B$1</f>
        <v>45467</v>
      </c>
      <c r="S6" s="57">
        <f t="shared" ca="1" si="1"/>
        <v>-45467</v>
      </c>
      <c r="T6" s="58"/>
      <c r="U6" s="58"/>
      <c r="V6" s="58"/>
      <c r="W6" s="57">
        <f t="shared" ca="1" si="5"/>
        <v>-45467</v>
      </c>
      <c r="X6" s="26"/>
      <c r="Y6" s="26"/>
      <c r="Z6" s="26"/>
      <c r="AA6" s="26"/>
      <c r="AB6" s="26"/>
      <c r="AC6" s="26"/>
      <c r="AD6" s="26"/>
      <c r="AE6" s="26"/>
      <c r="AF6" s="26"/>
      <c r="AG6" s="26"/>
      <c r="AH6" s="26"/>
      <c r="AI6" s="26"/>
      <c r="AJ6" s="26"/>
    </row>
    <row r="7" spans="1:36" s="2" customFormat="1" x14ac:dyDescent="0.25">
      <c r="A7" s="43">
        <f t="shared" si="6"/>
        <v>4</v>
      </c>
      <c r="B7" s="40"/>
      <c r="C7" s="40"/>
      <c r="D7" s="40"/>
      <c r="E7" s="43"/>
      <c r="F7" s="43"/>
      <c r="G7" s="43"/>
      <c r="H7" s="43"/>
      <c r="I7" s="43"/>
      <c r="J7" s="36">
        <f t="shared" si="2"/>
        <v>0</v>
      </c>
      <c r="K7" s="43"/>
      <c r="L7" s="36">
        <f t="shared" si="3"/>
        <v>0</v>
      </c>
      <c r="M7" s="36"/>
      <c r="N7" s="36"/>
      <c r="O7" s="43"/>
      <c r="P7" s="11">
        <f t="shared" si="0"/>
        <v>0</v>
      </c>
      <c r="Q7" s="39">
        <f t="shared" si="4"/>
        <v>0</v>
      </c>
      <c r="R7" s="38">
        <f ca="1">'FPO Warehouse'!$B$1</f>
        <v>45467</v>
      </c>
      <c r="S7" s="57">
        <f t="shared" ca="1" si="1"/>
        <v>-45467</v>
      </c>
      <c r="T7" s="59"/>
      <c r="U7" s="59"/>
      <c r="V7" s="59"/>
      <c r="W7" s="57">
        <f t="shared" ca="1" si="5"/>
        <v>-45467</v>
      </c>
      <c r="X7" s="27"/>
      <c r="Y7" s="27"/>
      <c r="Z7" s="27"/>
      <c r="AA7" s="27"/>
      <c r="AB7" s="27"/>
      <c r="AC7" s="27"/>
      <c r="AD7" s="27"/>
      <c r="AE7" s="27"/>
      <c r="AF7" s="27"/>
      <c r="AG7" s="27"/>
      <c r="AH7" s="27"/>
      <c r="AI7" s="27"/>
      <c r="AJ7" s="27"/>
    </row>
    <row r="8" spans="1:36" s="2" customFormat="1" x14ac:dyDescent="0.25">
      <c r="A8" s="43">
        <f t="shared" si="6"/>
        <v>5</v>
      </c>
      <c r="B8" s="40"/>
      <c r="C8" s="40"/>
      <c r="D8" s="40"/>
      <c r="E8" s="43"/>
      <c r="F8" s="43"/>
      <c r="G8" s="60"/>
      <c r="H8" s="43"/>
      <c r="I8" s="43"/>
      <c r="J8" s="36">
        <f t="shared" si="2"/>
        <v>0</v>
      </c>
      <c r="K8" s="43"/>
      <c r="L8" s="36">
        <f t="shared" si="3"/>
        <v>0</v>
      </c>
      <c r="M8" s="36"/>
      <c r="N8" s="36"/>
      <c r="O8" s="43"/>
      <c r="P8" s="11">
        <f t="shared" si="0"/>
        <v>0</v>
      </c>
      <c r="Q8" s="39">
        <f t="shared" si="4"/>
        <v>0</v>
      </c>
      <c r="R8" s="38">
        <f ca="1">'FPO Warehouse'!$B$1</f>
        <v>45467</v>
      </c>
      <c r="S8" s="57">
        <f t="shared" ca="1" si="1"/>
        <v>-45467</v>
      </c>
      <c r="T8" s="59"/>
      <c r="U8" s="59"/>
      <c r="V8" s="59"/>
      <c r="W8" s="57">
        <f t="shared" ca="1" si="5"/>
        <v>-45467</v>
      </c>
      <c r="X8" s="27"/>
      <c r="Y8" s="27"/>
      <c r="Z8" s="27"/>
      <c r="AA8" s="27"/>
      <c r="AB8" s="27"/>
      <c r="AC8" s="27"/>
      <c r="AD8" s="27"/>
      <c r="AE8" s="27"/>
      <c r="AF8" s="27"/>
      <c r="AG8" s="27"/>
      <c r="AH8" s="27"/>
      <c r="AI8" s="27"/>
      <c r="AJ8" s="27"/>
    </row>
    <row r="9" spans="1:36" s="2" customFormat="1" x14ac:dyDescent="0.25">
      <c r="A9" s="43">
        <f t="shared" si="6"/>
        <v>6</v>
      </c>
      <c r="B9" s="40"/>
      <c r="C9" s="40"/>
      <c r="D9" s="40"/>
      <c r="E9" s="43"/>
      <c r="F9" s="43"/>
      <c r="G9" s="43"/>
      <c r="H9" s="43"/>
      <c r="I9" s="43"/>
      <c r="J9" s="36">
        <f t="shared" si="2"/>
        <v>0</v>
      </c>
      <c r="K9" s="43"/>
      <c r="L9" s="36">
        <f t="shared" si="3"/>
        <v>0</v>
      </c>
      <c r="M9" s="36"/>
      <c r="N9" s="36"/>
      <c r="O9" s="43"/>
      <c r="P9" s="11">
        <f t="shared" si="0"/>
        <v>0</v>
      </c>
      <c r="Q9" s="39">
        <f t="shared" si="4"/>
        <v>0</v>
      </c>
      <c r="R9" s="38">
        <f ca="1">'FPO Warehouse'!$B$1</f>
        <v>45467</v>
      </c>
      <c r="S9" s="57">
        <f t="shared" ca="1" si="1"/>
        <v>-45467</v>
      </c>
      <c r="T9" s="59"/>
      <c r="U9" s="59"/>
      <c r="V9" s="59"/>
      <c r="W9" s="57">
        <f t="shared" ca="1" si="5"/>
        <v>-45467</v>
      </c>
      <c r="X9" s="27"/>
      <c r="Y9" s="27"/>
      <c r="Z9" s="27"/>
      <c r="AA9" s="27"/>
      <c r="AB9" s="27"/>
      <c r="AC9" s="27"/>
      <c r="AD9" s="27"/>
      <c r="AE9" s="27"/>
      <c r="AF9" s="27"/>
      <c r="AG9" s="27"/>
      <c r="AH9" s="27"/>
      <c r="AI9" s="27"/>
      <c r="AJ9" s="27"/>
    </row>
    <row r="10" spans="1:36" s="2" customFormat="1" x14ac:dyDescent="0.25">
      <c r="A10" s="43">
        <f t="shared" si="6"/>
        <v>7</v>
      </c>
      <c r="B10" s="40"/>
      <c r="C10" s="40"/>
      <c r="D10" s="40"/>
      <c r="E10" s="43"/>
      <c r="F10" s="43"/>
      <c r="G10" s="43"/>
      <c r="H10" s="43"/>
      <c r="I10" s="43"/>
      <c r="J10" s="36">
        <f t="shared" si="2"/>
        <v>0</v>
      </c>
      <c r="K10" s="43"/>
      <c r="L10" s="36">
        <f t="shared" si="3"/>
        <v>0</v>
      </c>
      <c r="M10" s="36"/>
      <c r="N10" s="36"/>
      <c r="O10" s="43"/>
      <c r="P10" s="11">
        <f t="shared" si="0"/>
        <v>0</v>
      </c>
      <c r="Q10" s="39">
        <f t="shared" si="4"/>
        <v>0</v>
      </c>
      <c r="R10" s="38">
        <f ca="1">'FPO Warehouse'!$B$1</f>
        <v>45467</v>
      </c>
      <c r="S10" s="57">
        <f t="shared" ca="1" si="1"/>
        <v>-45467</v>
      </c>
      <c r="T10" s="59"/>
      <c r="U10" s="59"/>
      <c r="V10" s="59"/>
      <c r="W10" s="57">
        <f t="shared" ca="1" si="5"/>
        <v>-45467</v>
      </c>
      <c r="X10" s="27"/>
      <c r="Y10" s="27"/>
      <c r="Z10" s="27"/>
      <c r="AA10" s="27"/>
      <c r="AB10" s="27"/>
      <c r="AC10" s="27"/>
      <c r="AD10" s="27"/>
      <c r="AE10" s="27"/>
      <c r="AF10" s="27"/>
      <c r="AG10" s="27"/>
      <c r="AH10" s="27"/>
      <c r="AI10" s="27"/>
      <c r="AJ10" s="27"/>
    </row>
    <row r="11" spans="1:36" s="2" customFormat="1" x14ac:dyDescent="0.25">
      <c r="A11" s="42">
        <f t="shared" si="6"/>
        <v>8</v>
      </c>
      <c r="B11" s="40"/>
      <c r="C11" s="40"/>
      <c r="D11" s="40"/>
      <c r="E11" s="43"/>
      <c r="F11" s="43"/>
      <c r="G11" s="43"/>
      <c r="H11" s="43"/>
      <c r="I11" s="43"/>
      <c r="J11" s="36">
        <f t="shared" si="2"/>
        <v>0</v>
      </c>
      <c r="K11" s="43"/>
      <c r="L11" s="36">
        <f t="shared" si="3"/>
        <v>0</v>
      </c>
      <c r="M11" s="36"/>
      <c r="N11" s="36"/>
      <c r="O11" s="43"/>
      <c r="P11" s="11">
        <f t="shared" si="0"/>
        <v>0</v>
      </c>
      <c r="Q11" s="39">
        <f t="shared" si="4"/>
        <v>0</v>
      </c>
      <c r="R11" s="38">
        <f ca="1">'FPO Warehouse'!$B$1</f>
        <v>45467</v>
      </c>
      <c r="S11" s="57">
        <f t="shared" ca="1" si="1"/>
        <v>-45467</v>
      </c>
      <c r="T11" s="59"/>
      <c r="U11" s="59"/>
      <c r="V11" s="59"/>
      <c r="W11" s="57">
        <f t="shared" ca="1" si="5"/>
        <v>-45467</v>
      </c>
      <c r="X11" s="27"/>
      <c r="Y11" s="27"/>
      <c r="Z11" s="27"/>
      <c r="AA11" s="27"/>
      <c r="AB11" s="27"/>
      <c r="AC11" s="27"/>
      <c r="AD11" s="27"/>
      <c r="AE11" s="27"/>
      <c r="AF11" s="27"/>
      <c r="AG11" s="27"/>
      <c r="AH11" s="27"/>
      <c r="AI11" s="27"/>
      <c r="AJ11" s="27"/>
    </row>
    <row r="12" spans="1:36" s="2" customFormat="1" x14ac:dyDescent="0.25">
      <c r="A12" s="43">
        <f t="shared" si="6"/>
        <v>9</v>
      </c>
      <c r="B12" s="40"/>
      <c r="C12" s="40"/>
      <c r="D12" s="40"/>
      <c r="E12" s="43"/>
      <c r="F12" s="43"/>
      <c r="G12" s="43"/>
      <c r="H12" s="43"/>
      <c r="I12" s="43"/>
      <c r="J12" s="36">
        <f t="shared" si="2"/>
        <v>0</v>
      </c>
      <c r="K12" s="43"/>
      <c r="L12" s="36">
        <f t="shared" si="3"/>
        <v>0</v>
      </c>
      <c r="M12" s="36"/>
      <c r="N12" s="36"/>
      <c r="O12" s="43"/>
      <c r="P12" s="11">
        <f t="shared" si="0"/>
        <v>0</v>
      </c>
      <c r="Q12" s="39">
        <f t="shared" si="4"/>
        <v>0</v>
      </c>
      <c r="R12" s="38">
        <f ca="1">'FPO Warehouse'!$B$1</f>
        <v>45467</v>
      </c>
      <c r="S12" s="57">
        <f t="shared" ca="1" si="1"/>
        <v>-45467</v>
      </c>
      <c r="T12" s="59"/>
      <c r="U12" s="59"/>
      <c r="V12" s="59"/>
      <c r="W12" s="57">
        <f t="shared" ca="1" si="5"/>
        <v>-45467</v>
      </c>
      <c r="X12" s="27"/>
      <c r="Y12" s="27"/>
      <c r="Z12" s="27"/>
      <c r="AA12" s="27"/>
      <c r="AB12" s="27"/>
      <c r="AC12" s="27"/>
      <c r="AD12" s="27"/>
      <c r="AE12" s="27"/>
      <c r="AF12" s="27"/>
      <c r="AG12" s="27"/>
      <c r="AH12" s="27"/>
      <c r="AI12" s="27"/>
      <c r="AJ12" s="27"/>
    </row>
    <row r="13" spans="1:36" s="2" customFormat="1" x14ac:dyDescent="0.25">
      <c r="A13" s="43">
        <f t="shared" si="6"/>
        <v>10</v>
      </c>
      <c r="B13" s="40"/>
      <c r="C13" s="40"/>
      <c r="D13" s="40"/>
      <c r="E13" s="43"/>
      <c r="F13" s="43"/>
      <c r="G13" s="43"/>
      <c r="H13" s="43"/>
      <c r="I13" s="43"/>
      <c r="J13" s="36">
        <f t="shared" si="2"/>
        <v>0</v>
      </c>
      <c r="K13" s="43"/>
      <c r="L13" s="36">
        <f t="shared" si="3"/>
        <v>0</v>
      </c>
      <c r="M13" s="36"/>
      <c r="N13" s="36"/>
      <c r="O13" s="43"/>
      <c r="P13" s="11">
        <f t="shared" si="0"/>
        <v>0</v>
      </c>
      <c r="Q13" s="39">
        <f t="shared" si="4"/>
        <v>0</v>
      </c>
      <c r="R13" s="38">
        <f ca="1">'FPO Warehouse'!$B$1</f>
        <v>45467</v>
      </c>
      <c r="S13" s="57">
        <f t="shared" ca="1" si="1"/>
        <v>-45467</v>
      </c>
      <c r="T13" s="59"/>
      <c r="U13" s="59"/>
      <c r="V13" s="59"/>
      <c r="W13" s="57">
        <f t="shared" ca="1" si="5"/>
        <v>-45467</v>
      </c>
      <c r="X13" s="27"/>
      <c r="Y13" s="27"/>
      <c r="Z13" s="27"/>
      <c r="AA13" s="27"/>
      <c r="AB13" s="27"/>
      <c r="AC13" s="27"/>
      <c r="AD13" s="27"/>
      <c r="AE13" s="27"/>
      <c r="AF13" s="27"/>
      <c r="AG13" s="27"/>
      <c r="AH13" s="27"/>
      <c r="AI13" s="27"/>
      <c r="AJ13" s="27"/>
    </row>
    <row r="14" spans="1:36" s="2" customFormat="1" x14ac:dyDescent="0.25">
      <c r="A14" s="43">
        <f t="shared" si="6"/>
        <v>11</v>
      </c>
      <c r="B14" s="40"/>
      <c r="C14" s="40"/>
      <c r="D14" s="40"/>
      <c r="E14" s="43"/>
      <c r="F14" s="43"/>
      <c r="G14" s="43"/>
      <c r="H14" s="43"/>
      <c r="I14" s="43"/>
      <c r="J14" s="36">
        <f t="shared" si="2"/>
        <v>0</v>
      </c>
      <c r="K14" s="43"/>
      <c r="L14" s="36">
        <f t="shared" si="3"/>
        <v>0</v>
      </c>
      <c r="M14" s="36"/>
      <c r="N14" s="36"/>
      <c r="O14" s="43"/>
      <c r="P14" s="11">
        <f t="shared" si="0"/>
        <v>0</v>
      </c>
      <c r="Q14" s="39">
        <f t="shared" si="4"/>
        <v>0</v>
      </c>
      <c r="R14" s="38">
        <f ca="1">'FPO Warehouse'!$B$1</f>
        <v>45467</v>
      </c>
      <c r="S14" s="57">
        <f t="shared" ca="1" si="1"/>
        <v>-45467</v>
      </c>
      <c r="T14" s="59"/>
      <c r="U14" s="59"/>
      <c r="V14" s="59"/>
      <c r="W14" s="57">
        <f t="shared" ca="1" si="5"/>
        <v>-45467</v>
      </c>
      <c r="X14" s="27"/>
      <c r="Y14" s="27"/>
      <c r="Z14" s="27"/>
      <c r="AA14" s="27"/>
      <c r="AB14" s="27"/>
      <c r="AC14" s="27"/>
      <c r="AD14" s="27"/>
      <c r="AE14" s="27"/>
      <c r="AF14" s="27"/>
      <c r="AG14" s="27"/>
      <c r="AH14" s="27"/>
      <c r="AI14" s="27"/>
      <c r="AJ14" s="27"/>
    </row>
    <row r="15" spans="1:36" s="2" customFormat="1" x14ac:dyDescent="0.25">
      <c r="A15" s="43">
        <f t="shared" si="6"/>
        <v>12</v>
      </c>
      <c r="B15" s="40"/>
      <c r="C15" s="40"/>
      <c r="D15" s="40"/>
      <c r="E15" s="43"/>
      <c r="F15" s="61"/>
      <c r="G15" s="43"/>
      <c r="H15" s="43"/>
      <c r="I15" s="43"/>
      <c r="J15" s="36">
        <f t="shared" si="2"/>
        <v>0</v>
      </c>
      <c r="K15" s="43"/>
      <c r="L15" s="36">
        <f t="shared" si="3"/>
        <v>0</v>
      </c>
      <c r="M15" s="36"/>
      <c r="N15" s="36"/>
      <c r="O15" s="43"/>
      <c r="P15" s="11">
        <f t="shared" si="0"/>
        <v>0</v>
      </c>
      <c r="Q15" s="39">
        <f t="shared" si="4"/>
        <v>0</v>
      </c>
      <c r="R15" s="38">
        <f ca="1">'FPO Warehouse'!$B$1</f>
        <v>45467</v>
      </c>
      <c r="S15" s="57">
        <f t="shared" ca="1" si="1"/>
        <v>-45467</v>
      </c>
      <c r="T15" s="59"/>
      <c r="U15" s="59"/>
      <c r="V15" s="59"/>
      <c r="W15" s="57">
        <f t="shared" ca="1" si="5"/>
        <v>-45467</v>
      </c>
      <c r="X15" s="27"/>
      <c r="Y15" s="27"/>
      <c r="Z15" s="27"/>
      <c r="AA15" s="27"/>
      <c r="AB15" s="27"/>
      <c r="AC15" s="27"/>
      <c r="AD15" s="27"/>
      <c r="AE15" s="27"/>
      <c r="AF15" s="27"/>
      <c r="AG15" s="27"/>
      <c r="AH15" s="27"/>
      <c r="AI15" s="27"/>
      <c r="AJ15" s="27"/>
    </row>
    <row r="16" spans="1:36" s="2" customFormat="1" x14ac:dyDescent="0.25">
      <c r="A16" s="43">
        <f t="shared" si="6"/>
        <v>13</v>
      </c>
      <c r="B16" s="40"/>
      <c r="C16" s="40"/>
      <c r="D16" s="40"/>
      <c r="E16" s="43"/>
      <c r="F16" s="43"/>
      <c r="G16" s="43"/>
      <c r="H16" s="43"/>
      <c r="I16" s="43"/>
      <c r="J16" s="36">
        <f t="shared" si="2"/>
        <v>0</v>
      </c>
      <c r="K16" s="43"/>
      <c r="L16" s="36">
        <f t="shared" si="3"/>
        <v>0</v>
      </c>
      <c r="M16" s="36"/>
      <c r="N16" s="36"/>
      <c r="O16" s="43"/>
      <c r="P16" s="11">
        <f t="shared" si="0"/>
        <v>0</v>
      </c>
      <c r="Q16" s="39">
        <f t="shared" si="4"/>
        <v>0</v>
      </c>
      <c r="R16" s="38">
        <f ca="1">'FPO Warehouse'!$B$1</f>
        <v>45467</v>
      </c>
      <c r="S16" s="57">
        <f t="shared" ca="1" si="1"/>
        <v>-45467</v>
      </c>
      <c r="T16" s="59"/>
      <c r="U16" s="59"/>
      <c r="V16" s="59"/>
      <c r="W16" s="57">
        <f t="shared" ca="1" si="5"/>
        <v>-45467</v>
      </c>
      <c r="X16" s="27"/>
      <c r="Y16" s="27"/>
      <c r="Z16" s="27"/>
      <c r="AA16" s="27"/>
      <c r="AB16" s="27"/>
      <c r="AC16" s="27"/>
      <c r="AD16" s="27"/>
      <c r="AE16" s="27"/>
      <c r="AF16" s="27"/>
      <c r="AG16" s="27"/>
      <c r="AH16" s="27"/>
      <c r="AI16" s="27"/>
      <c r="AJ16" s="27"/>
    </row>
    <row r="17" spans="1:36" s="2" customFormat="1" x14ac:dyDescent="0.25">
      <c r="A17" s="42">
        <f t="shared" si="6"/>
        <v>14</v>
      </c>
      <c r="B17" s="40"/>
      <c r="C17" s="40"/>
      <c r="D17" s="40"/>
      <c r="E17" s="43"/>
      <c r="F17" s="43"/>
      <c r="G17" s="43"/>
      <c r="H17" s="43"/>
      <c r="I17" s="43"/>
      <c r="J17" s="36">
        <f t="shared" si="2"/>
        <v>0</v>
      </c>
      <c r="K17" s="43"/>
      <c r="L17" s="36">
        <f t="shared" si="3"/>
        <v>0</v>
      </c>
      <c r="M17" s="36"/>
      <c r="N17" s="36"/>
      <c r="O17" s="43"/>
      <c r="P17" s="11">
        <f t="shared" si="0"/>
        <v>0</v>
      </c>
      <c r="Q17" s="39">
        <f t="shared" si="4"/>
        <v>0</v>
      </c>
      <c r="R17" s="38">
        <f ca="1">'FPO Warehouse'!$B$1</f>
        <v>45467</v>
      </c>
      <c r="S17" s="57">
        <f t="shared" ca="1" si="1"/>
        <v>-45467</v>
      </c>
      <c r="T17" s="59"/>
      <c r="U17" s="59"/>
      <c r="V17" s="59"/>
      <c r="W17" s="57">
        <f t="shared" ca="1" si="5"/>
        <v>-45467</v>
      </c>
      <c r="X17" s="27"/>
      <c r="Y17" s="27"/>
      <c r="Z17" s="27"/>
      <c r="AA17" s="27"/>
      <c r="AB17" s="27"/>
      <c r="AC17" s="27"/>
      <c r="AD17" s="27"/>
      <c r="AE17" s="27"/>
      <c r="AF17" s="27"/>
      <c r="AG17" s="27"/>
      <c r="AH17" s="27"/>
      <c r="AI17" s="27"/>
      <c r="AJ17" s="27"/>
    </row>
    <row r="18" spans="1:36" s="2" customFormat="1" x14ac:dyDescent="0.25">
      <c r="A18" s="43">
        <f t="shared" si="6"/>
        <v>15</v>
      </c>
      <c r="B18" s="40"/>
      <c r="C18" s="40"/>
      <c r="D18" s="40"/>
      <c r="E18" s="43"/>
      <c r="F18" s="43"/>
      <c r="G18" s="43"/>
      <c r="H18" s="43"/>
      <c r="I18" s="43"/>
      <c r="J18" s="36">
        <f t="shared" si="2"/>
        <v>0</v>
      </c>
      <c r="K18" s="43"/>
      <c r="L18" s="36">
        <f t="shared" si="3"/>
        <v>0</v>
      </c>
      <c r="M18" s="36"/>
      <c r="N18" s="36"/>
      <c r="O18" s="43"/>
      <c r="P18" s="11">
        <f t="shared" si="0"/>
        <v>0</v>
      </c>
      <c r="Q18" s="39">
        <f t="shared" si="4"/>
        <v>0</v>
      </c>
      <c r="R18" s="38">
        <f ca="1">'FPO Warehouse'!$B$1</f>
        <v>45467</v>
      </c>
      <c r="S18" s="57">
        <f t="shared" ca="1" si="1"/>
        <v>-45467</v>
      </c>
      <c r="T18" s="59"/>
      <c r="U18" s="59"/>
      <c r="V18" s="59"/>
      <c r="W18" s="57">
        <f t="shared" ca="1" si="5"/>
        <v>-45467</v>
      </c>
      <c r="X18" s="27"/>
      <c r="Y18" s="27"/>
      <c r="Z18" s="27"/>
      <c r="AA18" s="27"/>
      <c r="AB18" s="27"/>
      <c r="AC18" s="27"/>
      <c r="AD18" s="27"/>
      <c r="AE18" s="27"/>
      <c r="AF18" s="27"/>
      <c r="AG18" s="27"/>
      <c r="AH18" s="27"/>
      <c r="AI18" s="27"/>
      <c r="AJ18" s="27"/>
    </row>
    <row r="19" spans="1:36" s="2" customFormat="1" x14ac:dyDescent="0.25">
      <c r="A19" s="43">
        <f t="shared" si="6"/>
        <v>16</v>
      </c>
      <c r="B19" s="40"/>
      <c r="C19" s="40"/>
      <c r="D19" s="40"/>
      <c r="E19" s="43"/>
      <c r="F19" s="43"/>
      <c r="G19" s="43"/>
      <c r="H19" s="43"/>
      <c r="I19" s="43"/>
      <c r="J19" s="36">
        <f t="shared" si="2"/>
        <v>0</v>
      </c>
      <c r="K19" s="43"/>
      <c r="L19" s="36">
        <f t="shared" si="3"/>
        <v>0</v>
      </c>
      <c r="M19" s="36"/>
      <c r="N19" s="36"/>
      <c r="O19" s="43"/>
      <c r="P19" s="11">
        <f t="shared" si="0"/>
        <v>0</v>
      </c>
      <c r="Q19" s="39">
        <f t="shared" si="4"/>
        <v>0</v>
      </c>
      <c r="R19" s="38">
        <f ca="1">'FPO Warehouse'!$B$1</f>
        <v>45467</v>
      </c>
      <c r="S19" s="57">
        <f t="shared" ca="1" si="1"/>
        <v>-45467</v>
      </c>
      <c r="T19" s="59"/>
      <c r="U19" s="59"/>
      <c r="V19" s="59"/>
      <c r="W19" s="57">
        <f t="shared" ca="1" si="5"/>
        <v>-45467</v>
      </c>
      <c r="X19" s="27"/>
      <c r="Y19" s="27"/>
      <c r="Z19" s="27"/>
      <c r="AA19" s="27"/>
      <c r="AB19" s="27"/>
      <c r="AC19" s="27"/>
      <c r="AD19" s="27"/>
      <c r="AE19" s="27"/>
      <c r="AF19" s="27"/>
      <c r="AG19" s="27"/>
      <c r="AH19" s="27"/>
      <c r="AI19" s="27"/>
      <c r="AJ19" s="27"/>
    </row>
    <row r="20" spans="1:36" s="2" customFormat="1" x14ac:dyDescent="0.25">
      <c r="A20" s="43">
        <f t="shared" si="6"/>
        <v>17</v>
      </c>
      <c r="B20" s="40"/>
      <c r="C20" s="40"/>
      <c r="D20" s="40"/>
      <c r="E20" s="43"/>
      <c r="F20" s="43"/>
      <c r="G20" s="43"/>
      <c r="H20" s="43"/>
      <c r="I20" s="43"/>
      <c r="J20" s="36">
        <f t="shared" si="2"/>
        <v>0</v>
      </c>
      <c r="K20" s="43"/>
      <c r="L20" s="36">
        <f t="shared" si="3"/>
        <v>0</v>
      </c>
      <c r="M20" s="36"/>
      <c r="N20" s="36"/>
      <c r="O20" s="43"/>
      <c r="P20" s="11">
        <f t="shared" si="0"/>
        <v>0</v>
      </c>
      <c r="Q20" s="39">
        <f t="shared" si="4"/>
        <v>0</v>
      </c>
      <c r="R20" s="38">
        <f ca="1">'FPO Warehouse'!$B$1</f>
        <v>45467</v>
      </c>
      <c r="S20" s="57">
        <f t="shared" ca="1" si="1"/>
        <v>-45467</v>
      </c>
      <c r="T20" s="59"/>
      <c r="U20" s="59"/>
      <c r="V20" s="59"/>
      <c r="W20" s="57">
        <f t="shared" ca="1" si="5"/>
        <v>-45467</v>
      </c>
      <c r="X20" s="27"/>
      <c r="Y20" s="27"/>
      <c r="Z20" s="27"/>
      <c r="AA20" s="27"/>
      <c r="AB20" s="27"/>
      <c r="AC20" s="27"/>
      <c r="AD20" s="27"/>
      <c r="AE20" s="27"/>
      <c r="AF20" s="27"/>
      <c r="AG20" s="27"/>
      <c r="AH20" s="27"/>
      <c r="AI20" s="27"/>
      <c r="AJ20" s="27"/>
    </row>
    <row r="21" spans="1:36" s="2" customFormat="1" x14ac:dyDescent="0.25">
      <c r="A21" s="43">
        <f t="shared" si="6"/>
        <v>18</v>
      </c>
      <c r="B21" s="40"/>
      <c r="C21" s="40"/>
      <c r="D21" s="40"/>
      <c r="E21" s="43"/>
      <c r="F21" s="43"/>
      <c r="G21" s="43"/>
      <c r="H21" s="43"/>
      <c r="I21" s="43"/>
      <c r="J21" s="36">
        <f t="shared" si="2"/>
        <v>0</v>
      </c>
      <c r="K21" s="43"/>
      <c r="L21" s="36">
        <f t="shared" si="3"/>
        <v>0</v>
      </c>
      <c r="M21" s="36"/>
      <c r="N21" s="36"/>
      <c r="O21" s="43"/>
      <c r="P21" s="11">
        <f t="shared" si="0"/>
        <v>0</v>
      </c>
      <c r="Q21" s="39">
        <f t="shared" si="4"/>
        <v>0</v>
      </c>
      <c r="R21" s="38">
        <f ca="1">'FPO Warehouse'!$B$1</f>
        <v>45467</v>
      </c>
      <c r="S21" s="57">
        <f t="shared" ca="1" si="1"/>
        <v>-45467</v>
      </c>
      <c r="T21" s="59"/>
      <c r="U21" s="59"/>
      <c r="V21" s="59"/>
      <c r="W21" s="57">
        <f t="shared" ca="1" si="5"/>
        <v>-45467</v>
      </c>
      <c r="X21" s="27"/>
      <c r="Y21" s="27"/>
      <c r="Z21" s="27"/>
      <c r="AA21" s="27"/>
      <c r="AB21" s="27"/>
      <c r="AC21" s="27"/>
      <c r="AD21" s="27"/>
      <c r="AE21" s="27"/>
      <c r="AF21" s="27"/>
      <c r="AG21" s="27"/>
      <c r="AH21" s="27"/>
      <c r="AI21" s="27"/>
      <c r="AJ21" s="27"/>
    </row>
    <row r="22" spans="1:36" s="2" customFormat="1" x14ac:dyDescent="0.25">
      <c r="A22" s="43">
        <f t="shared" si="6"/>
        <v>19</v>
      </c>
      <c r="B22" s="40"/>
      <c r="C22" s="40"/>
      <c r="D22" s="40"/>
      <c r="E22" s="43"/>
      <c r="F22" s="43"/>
      <c r="G22" s="43"/>
      <c r="H22" s="43"/>
      <c r="I22" s="43"/>
      <c r="J22" s="36">
        <f t="shared" si="2"/>
        <v>0</v>
      </c>
      <c r="K22" s="43"/>
      <c r="L22" s="36">
        <f t="shared" si="3"/>
        <v>0</v>
      </c>
      <c r="M22" s="36"/>
      <c r="N22" s="36"/>
      <c r="O22" s="43"/>
      <c r="P22" s="11">
        <f t="shared" si="0"/>
        <v>0</v>
      </c>
      <c r="Q22" s="39">
        <f t="shared" si="4"/>
        <v>0</v>
      </c>
      <c r="R22" s="38">
        <f ca="1">'FPO Warehouse'!$B$1</f>
        <v>45467</v>
      </c>
      <c r="S22" s="57">
        <f t="shared" ca="1" si="1"/>
        <v>-45467</v>
      </c>
      <c r="T22" s="59"/>
      <c r="U22" s="59"/>
      <c r="V22" s="59"/>
      <c r="W22" s="57">
        <f t="shared" ca="1" si="5"/>
        <v>-45467</v>
      </c>
      <c r="X22" s="27"/>
      <c r="Y22" s="27"/>
      <c r="Z22" s="27"/>
      <c r="AA22" s="27"/>
      <c r="AB22" s="27"/>
      <c r="AC22" s="27"/>
      <c r="AD22" s="27"/>
      <c r="AE22" s="27"/>
      <c r="AF22" s="27"/>
      <c r="AG22" s="27"/>
      <c r="AH22" s="27"/>
      <c r="AI22" s="27"/>
      <c r="AJ22" s="27"/>
    </row>
    <row r="23" spans="1:36" s="2" customFormat="1" x14ac:dyDescent="0.25">
      <c r="A23" s="42">
        <f t="shared" si="6"/>
        <v>20</v>
      </c>
      <c r="B23" s="40"/>
      <c r="C23" s="40"/>
      <c r="D23" s="40"/>
      <c r="E23" s="43"/>
      <c r="F23" s="43"/>
      <c r="G23" s="43"/>
      <c r="H23" s="43"/>
      <c r="I23" s="43"/>
      <c r="J23" s="36">
        <f t="shared" si="2"/>
        <v>0</v>
      </c>
      <c r="K23" s="43"/>
      <c r="L23" s="36">
        <f t="shared" si="3"/>
        <v>0</v>
      </c>
      <c r="M23" s="36"/>
      <c r="N23" s="36"/>
      <c r="O23" s="43"/>
      <c r="P23" s="11">
        <f t="shared" si="0"/>
        <v>0</v>
      </c>
      <c r="Q23" s="39">
        <f t="shared" si="4"/>
        <v>0</v>
      </c>
      <c r="R23" s="38">
        <f ca="1">'FPO Warehouse'!$B$1</f>
        <v>45467</v>
      </c>
      <c r="S23" s="57">
        <f t="shared" ca="1" si="1"/>
        <v>-45467</v>
      </c>
      <c r="T23" s="59"/>
      <c r="U23" s="59"/>
      <c r="V23" s="59"/>
      <c r="W23" s="57">
        <f t="shared" ca="1" si="5"/>
        <v>-45467</v>
      </c>
      <c r="X23" s="27"/>
      <c r="Y23" s="27"/>
      <c r="Z23" s="27"/>
      <c r="AA23" s="27"/>
      <c r="AB23" s="27"/>
      <c r="AC23" s="27"/>
      <c r="AD23" s="27"/>
      <c r="AE23" s="27"/>
      <c r="AF23" s="27"/>
      <c r="AG23" s="27"/>
      <c r="AH23" s="27"/>
      <c r="AI23" s="27"/>
      <c r="AJ23" s="27"/>
    </row>
    <row r="24" spans="1:36" x14ac:dyDescent="0.25">
      <c r="A24" s="29"/>
      <c r="B24" s="11"/>
      <c r="C24" s="47"/>
      <c r="D24" s="40"/>
      <c r="E24" s="29"/>
      <c r="F24" s="29"/>
      <c r="G24" s="29"/>
      <c r="H24" s="29"/>
      <c r="I24" s="29"/>
      <c r="J24" s="29"/>
      <c r="K24" s="29"/>
      <c r="L24" s="43"/>
      <c r="M24" s="43"/>
      <c r="N24" s="43"/>
      <c r="O24" s="29"/>
      <c r="P24" s="43"/>
      <c r="Q24" s="29"/>
      <c r="R24" s="38">
        <f ca="1">'FPO Warehouse'!$B$1</f>
        <v>45467</v>
      </c>
      <c r="S24" s="62"/>
      <c r="T24" s="62"/>
      <c r="U24" s="62"/>
      <c r="V24" s="62"/>
      <c r="W24" s="57">
        <f t="shared" ca="1" si="5"/>
        <v>-45467</v>
      </c>
    </row>
    <row r="25" spans="1:36" x14ac:dyDescent="0.25">
      <c r="A25" s="29"/>
      <c r="B25" s="11"/>
      <c r="C25" s="47"/>
      <c r="D25" s="29"/>
      <c r="E25" s="29"/>
      <c r="F25" s="29"/>
      <c r="G25" s="29"/>
      <c r="H25" s="29"/>
      <c r="I25" s="29"/>
      <c r="J25" s="29"/>
      <c r="K25" s="29"/>
      <c r="L25" s="43"/>
      <c r="M25" s="43"/>
      <c r="N25" s="43"/>
      <c r="O25" s="29"/>
      <c r="P25" s="43"/>
      <c r="Q25" s="29"/>
      <c r="R25" s="62"/>
      <c r="S25" s="62"/>
      <c r="T25" s="62"/>
      <c r="U25" s="62"/>
      <c r="V25" s="62"/>
      <c r="W25" s="57">
        <f t="shared" ref="W25:W38" ca="1" si="7">U25-$B$1</f>
        <v>-45467</v>
      </c>
    </row>
    <row r="26" spans="1:36" x14ac:dyDescent="0.25">
      <c r="A26" s="29"/>
      <c r="B26" s="11"/>
      <c r="C26" s="47"/>
      <c r="D26" s="29"/>
      <c r="E26" s="29"/>
      <c r="F26" s="29"/>
      <c r="G26" s="29"/>
      <c r="H26" s="29"/>
      <c r="I26" s="29"/>
      <c r="J26" s="29"/>
      <c r="K26" s="29"/>
      <c r="L26" s="43"/>
      <c r="M26" s="43"/>
      <c r="N26" s="43"/>
      <c r="O26" s="29"/>
      <c r="P26" s="43"/>
      <c r="Q26" s="29"/>
      <c r="R26" s="62"/>
      <c r="S26" s="62"/>
      <c r="T26" s="62"/>
      <c r="U26" s="62"/>
      <c r="V26" s="62"/>
      <c r="W26" s="57">
        <f t="shared" ca="1" si="7"/>
        <v>-45467</v>
      </c>
    </row>
    <row r="27" spans="1:36" x14ac:dyDescent="0.25">
      <c r="A27" s="29"/>
      <c r="B27" s="11"/>
      <c r="C27" s="47"/>
      <c r="D27" s="29"/>
      <c r="E27" s="29"/>
      <c r="F27" s="29"/>
      <c r="G27" s="29"/>
      <c r="H27" s="29"/>
      <c r="I27" s="29"/>
      <c r="J27" s="29"/>
      <c r="K27" s="29"/>
      <c r="L27" s="43"/>
      <c r="M27" s="43"/>
      <c r="N27" s="43"/>
      <c r="O27" s="29"/>
      <c r="P27" s="43"/>
      <c r="Q27" s="29"/>
      <c r="R27" s="62"/>
      <c r="S27" s="62"/>
      <c r="T27" s="62"/>
      <c r="U27" s="62"/>
      <c r="V27" s="62"/>
      <c r="W27" s="57">
        <f t="shared" ca="1" si="7"/>
        <v>-45467</v>
      </c>
    </row>
    <row r="28" spans="1:36" x14ac:dyDescent="0.25">
      <c r="A28" s="29"/>
      <c r="B28" s="11"/>
      <c r="C28" s="47"/>
      <c r="D28" s="29"/>
      <c r="E28" s="29"/>
      <c r="F28" s="29"/>
      <c r="G28" s="29"/>
      <c r="H28" s="29"/>
      <c r="I28" s="29"/>
      <c r="J28" s="29"/>
      <c r="K28" s="29"/>
      <c r="L28" s="43"/>
      <c r="M28" s="43"/>
      <c r="N28" s="43"/>
      <c r="O28" s="29"/>
      <c r="P28" s="43"/>
      <c r="Q28" s="29"/>
      <c r="R28" s="62"/>
      <c r="S28" s="62"/>
      <c r="T28" s="62"/>
      <c r="U28" s="62"/>
      <c r="V28" s="62"/>
      <c r="W28" s="57">
        <f t="shared" ca="1" si="7"/>
        <v>-45467</v>
      </c>
    </row>
    <row r="29" spans="1:36" x14ac:dyDescent="0.25">
      <c r="A29" s="29"/>
      <c r="B29" s="29"/>
      <c r="C29" s="47"/>
      <c r="D29" s="29"/>
      <c r="E29" s="29"/>
      <c r="F29" s="29"/>
      <c r="G29" s="29"/>
      <c r="H29" s="29"/>
      <c r="I29" s="29"/>
      <c r="J29" s="29"/>
      <c r="K29" s="29"/>
      <c r="L29" s="43"/>
      <c r="M29" s="43"/>
      <c r="N29" s="43"/>
      <c r="O29" s="29"/>
      <c r="P29" s="43"/>
      <c r="Q29" s="29"/>
      <c r="R29" s="62"/>
      <c r="S29" s="62"/>
      <c r="T29" s="62"/>
      <c r="U29" s="62"/>
      <c r="V29" s="62"/>
      <c r="W29" s="57">
        <f t="shared" ca="1" si="7"/>
        <v>-45467</v>
      </c>
    </row>
    <row r="30" spans="1:36" x14ac:dyDescent="0.25">
      <c r="A30" s="29"/>
      <c r="B30" s="29"/>
      <c r="C30" s="47"/>
      <c r="D30" s="29"/>
      <c r="E30" s="29"/>
      <c r="F30" s="29"/>
      <c r="G30" s="29"/>
      <c r="H30" s="29"/>
      <c r="I30" s="29"/>
      <c r="J30" s="29"/>
      <c r="K30" s="29"/>
      <c r="L30" s="43"/>
      <c r="M30" s="43"/>
      <c r="N30" s="43"/>
      <c r="O30" s="29"/>
      <c r="P30" s="43"/>
      <c r="Q30" s="29"/>
      <c r="R30" s="62"/>
      <c r="S30" s="62"/>
      <c r="T30" s="62"/>
      <c r="U30" s="62"/>
      <c r="V30" s="62"/>
      <c r="W30" s="57">
        <f t="shared" ca="1" si="7"/>
        <v>-45467</v>
      </c>
    </row>
    <row r="31" spans="1:36" x14ac:dyDescent="0.25">
      <c r="A31" s="29"/>
      <c r="B31" s="29"/>
      <c r="C31" s="47"/>
      <c r="D31" s="29"/>
      <c r="E31" s="29"/>
      <c r="F31" s="29"/>
      <c r="G31" s="29"/>
      <c r="H31" s="29"/>
      <c r="I31" s="29"/>
      <c r="J31" s="29"/>
      <c r="K31" s="29"/>
      <c r="L31" s="43"/>
      <c r="M31" s="43"/>
      <c r="N31" s="43"/>
      <c r="O31" s="29"/>
      <c r="P31" s="43"/>
      <c r="Q31" s="29"/>
      <c r="R31" s="62"/>
      <c r="S31" s="62"/>
      <c r="T31" s="62"/>
      <c r="U31" s="62"/>
      <c r="V31" s="62"/>
      <c r="W31" s="57">
        <f t="shared" ca="1" si="7"/>
        <v>-45467</v>
      </c>
    </row>
    <row r="32" spans="1:36" x14ac:dyDescent="0.25">
      <c r="A32" s="29"/>
      <c r="B32" s="29"/>
      <c r="C32" s="47"/>
      <c r="D32" s="29"/>
      <c r="E32" s="29"/>
      <c r="F32" s="29"/>
      <c r="G32" s="29"/>
      <c r="H32" s="29"/>
      <c r="I32" s="29"/>
      <c r="J32" s="29"/>
      <c r="K32" s="29"/>
      <c r="L32" s="43"/>
      <c r="M32" s="43"/>
      <c r="N32" s="43"/>
      <c r="O32" s="29"/>
      <c r="P32" s="43"/>
      <c r="Q32" s="29"/>
      <c r="R32" s="62"/>
      <c r="S32" s="62"/>
      <c r="T32" s="62"/>
      <c r="U32" s="62"/>
      <c r="V32" s="62"/>
      <c r="W32" s="57">
        <f t="shared" ca="1" si="7"/>
        <v>-45467</v>
      </c>
    </row>
    <row r="33" spans="1:23" x14ac:dyDescent="0.25">
      <c r="A33" s="29"/>
      <c r="B33" s="29"/>
      <c r="C33" s="47"/>
      <c r="D33" s="29"/>
      <c r="E33" s="29"/>
      <c r="F33" s="29"/>
      <c r="G33" s="29"/>
      <c r="H33" s="29"/>
      <c r="I33" s="29"/>
      <c r="J33" s="29"/>
      <c r="K33" s="29"/>
      <c r="L33" s="43"/>
      <c r="M33" s="43"/>
      <c r="N33" s="43"/>
      <c r="O33" s="29"/>
      <c r="P33" s="43"/>
      <c r="Q33" s="29"/>
      <c r="R33" s="62"/>
      <c r="S33" s="62"/>
      <c r="T33" s="62"/>
      <c r="U33" s="62"/>
      <c r="V33" s="62"/>
      <c r="W33" s="57">
        <f t="shared" ca="1" si="7"/>
        <v>-45467</v>
      </c>
    </row>
    <row r="34" spans="1:23" x14ac:dyDescent="0.25">
      <c r="A34" s="29"/>
      <c r="B34" s="29"/>
      <c r="C34" s="47"/>
      <c r="D34" s="29"/>
      <c r="E34" s="29"/>
      <c r="F34" s="29"/>
      <c r="G34" s="29"/>
      <c r="H34" s="29"/>
      <c r="I34" s="29"/>
      <c r="J34" s="29"/>
      <c r="K34" s="29"/>
      <c r="L34" s="43"/>
      <c r="M34" s="43"/>
      <c r="N34" s="43"/>
      <c r="O34" s="29"/>
      <c r="P34" s="43"/>
      <c r="Q34" s="29"/>
      <c r="R34" s="62"/>
      <c r="S34" s="62"/>
      <c r="T34" s="62"/>
      <c r="U34" s="62"/>
      <c r="V34" s="62"/>
      <c r="W34" s="57">
        <f t="shared" ca="1" si="7"/>
        <v>-45467</v>
      </c>
    </row>
    <row r="35" spans="1:23" x14ac:dyDescent="0.25">
      <c r="A35" s="29"/>
      <c r="B35" s="29"/>
      <c r="C35" s="47"/>
      <c r="D35" s="29"/>
      <c r="E35" s="29"/>
      <c r="F35" s="29"/>
      <c r="G35" s="29"/>
      <c r="H35" s="29"/>
      <c r="I35" s="29"/>
      <c r="J35" s="29"/>
      <c r="K35" s="29"/>
      <c r="L35" s="43"/>
      <c r="M35" s="43"/>
      <c r="N35" s="43"/>
      <c r="O35" s="29"/>
      <c r="P35" s="43"/>
      <c r="Q35" s="29"/>
      <c r="R35" s="62"/>
      <c r="S35" s="62"/>
      <c r="T35" s="62"/>
      <c r="U35" s="62"/>
      <c r="V35" s="62"/>
      <c r="W35" s="57">
        <f t="shared" ca="1" si="7"/>
        <v>-45467</v>
      </c>
    </row>
    <row r="36" spans="1:23" x14ac:dyDescent="0.25">
      <c r="A36" s="29"/>
      <c r="B36" s="29"/>
      <c r="C36" s="47"/>
      <c r="D36" s="29"/>
      <c r="E36" s="29"/>
      <c r="F36" s="29"/>
      <c r="G36" s="29"/>
      <c r="H36" s="29"/>
      <c r="I36" s="29"/>
      <c r="J36" s="29"/>
      <c r="K36" s="29"/>
      <c r="L36" s="43"/>
      <c r="M36" s="43"/>
      <c r="N36" s="43"/>
      <c r="O36" s="29"/>
      <c r="P36" s="43"/>
      <c r="Q36" s="29"/>
      <c r="R36" s="62"/>
      <c r="S36" s="62"/>
      <c r="T36" s="62"/>
      <c r="U36" s="62"/>
      <c r="V36" s="62"/>
      <c r="W36" s="57">
        <f t="shared" ca="1" si="7"/>
        <v>-45467</v>
      </c>
    </row>
    <row r="37" spans="1:23" x14ac:dyDescent="0.25">
      <c r="A37" s="29"/>
      <c r="B37" s="29"/>
      <c r="C37" s="47"/>
      <c r="D37" s="29"/>
      <c r="E37" s="29"/>
      <c r="F37" s="29"/>
      <c r="G37" s="29"/>
      <c r="H37" s="29"/>
      <c r="I37" s="29"/>
      <c r="J37" s="29"/>
      <c r="K37" s="29"/>
      <c r="L37" s="43"/>
      <c r="M37" s="43"/>
      <c r="N37" s="43"/>
      <c r="O37" s="29"/>
      <c r="P37" s="43"/>
      <c r="Q37" s="29"/>
      <c r="R37" s="62"/>
      <c r="S37" s="62"/>
      <c r="T37" s="62"/>
      <c r="U37" s="62"/>
      <c r="V37" s="62"/>
      <c r="W37" s="57">
        <f t="shared" ca="1" si="7"/>
        <v>-45467</v>
      </c>
    </row>
    <row r="38" spans="1:23" x14ac:dyDescent="0.25">
      <c r="A38" s="29"/>
      <c r="B38" s="29"/>
      <c r="C38" s="47"/>
      <c r="D38" s="29"/>
      <c r="E38" s="29"/>
      <c r="F38" s="29"/>
      <c r="G38" s="29"/>
      <c r="H38" s="29"/>
      <c r="I38" s="29"/>
      <c r="J38" s="29"/>
      <c r="K38" s="29"/>
      <c r="L38" s="43"/>
      <c r="M38" s="43"/>
      <c r="N38" s="43"/>
      <c r="O38" s="29"/>
      <c r="P38" s="43"/>
      <c r="Q38" s="29"/>
      <c r="R38" s="62"/>
      <c r="S38" s="62"/>
      <c r="T38" s="62"/>
      <c r="U38" s="62"/>
      <c r="V38" s="62"/>
      <c r="W38" s="57">
        <f t="shared" ca="1" si="7"/>
        <v>-45467</v>
      </c>
    </row>
  </sheetData>
  <mergeCells count="1">
    <mergeCell ref="D1:G1"/>
  </mergeCells>
  <conditionalFormatting sqref="P4:P23">
    <cfRule type="cellIs" dxfId="12" priority="9" operator="greaterThan">
      <formula>5</formula>
    </cfRule>
  </conditionalFormatting>
  <conditionalFormatting sqref="S4:S23">
    <cfRule type="cellIs" dxfId="11" priority="5" operator="lessThan">
      <formula>30</formula>
    </cfRule>
    <cfRule type="cellIs" dxfId="10" priority="6" operator="between">
      <formula>31</formula>
      <formula>45</formula>
    </cfRule>
    <cfRule type="cellIs" dxfId="9" priority="7" operator="between">
      <formula>46</formula>
      <formula>60</formula>
    </cfRule>
  </conditionalFormatting>
  <conditionalFormatting sqref="W4:W38">
    <cfRule type="cellIs" dxfId="8" priority="1" operator="lessThan">
      <formula>0</formula>
    </cfRule>
    <cfRule type="cellIs" dxfId="7" priority="2" operator="between">
      <formula>1</formula>
      <formula>7</formula>
    </cfRule>
  </conditionalFormatting>
  <dataValidations count="2">
    <dataValidation type="list" allowBlank="1" showInputMessage="1" showErrorMessage="1" sqref="C4:C23" xr:uid="{00000000-0002-0000-0400-000000000000}">
      <formula1>"Pesticide, Fertilizer"</formula1>
    </dataValidation>
    <dataValidation type="list" allowBlank="1" showInputMessage="1" showErrorMessage="1" sqref="B24:B28" xr:uid="{5D482DB8-E982-40B4-89DD-AF64A7AEA0A7}">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C5FDD96-5CC5-4D00-91BB-E91CACEAC1A5}">
          <x14:formula1>
            <xm:f>'Fartilizer &amp; Pesticide details'!$C$2:$C$90</xm:f>
          </x14:formula1>
          <xm:sqref>B4:B23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8E5AF512C64C408350C2F612316221" ma:contentTypeVersion="12" ma:contentTypeDescription="Create a new document." ma:contentTypeScope="" ma:versionID="65a3bf97ee23e76f9ce2338067d85a85">
  <xsd:schema xmlns:xsd="http://www.w3.org/2001/XMLSchema" xmlns:xs="http://www.w3.org/2001/XMLSchema" xmlns:p="http://schemas.microsoft.com/office/2006/metadata/properties" xmlns:ns2="535cb296-d2c1-4293-be61-6a3cbd8e87a3" xmlns:ns3="8680ba5c-ef84-43eb-b0c6-a7b271e2db5a" targetNamespace="http://schemas.microsoft.com/office/2006/metadata/properties" ma:root="true" ma:fieldsID="6c999e152a3adb5ced4bd788d0a3a377" ns2:_="" ns3:_="">
    <xsd:import namespace="535cb296-d2c1-4293-be61-6a3cbd8e87a3"/>
    <xsd:import namespace="8680ba5c-ef84-43eb-b0c6-a7b271e2db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5cb296-d2c1-4293-be61-6a3cbd8e87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c962de5-690c-40f6-9925-46ff4f3fc18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80ba5c-ef84-43eb-b0c6-a7b271e2db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913f7ce-4f81-4aa2-936f-2d27d3bd88c4}" ma:internalName="TaxCatchAll" ma:showField="CatchAllData" ma:web="8680ba5c-ef84-43eb-b0c6-a7b271e2db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35cb296-d2c1-4293-be61-6a3cbd8e87a3">
      <Terms xmlns="http://schemas.microsoft.com/office/infopath/2007/PartnerControls"/>
    </lcf76f155ced4ddcb4097134ff3c332f>
    <TaxCatchAll xmlns="8680ba5c-ef84-43eb-b0c6-a7b271e2db5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747DBC-1874-452E-AFDE-B36492973B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5cb296-d2c1-4293-be61-6a3cbd8e87a3"/>
    <ds:schemaRef ds:uri="8680ba5c-ef84-43eb-b0c6-a7b271e2db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85A408-76B1-4FB6-BFFC-9866D86865AD}">
  <ds:schemaRefs>
    <ds:schemaRef ds:uri="http://schemas.microsoft.com/office/2006/metadata/properties"/>
    <ds:schemaRef ds:uri="http://schemas.microsoft.com/office/infopath/2007/PartnerControls"/>
    <ds:schemaRef ds:uri="535cb296-d2c1-4293-be61-6a3cbd8e87a3"/>
    <ds:schemaRef ds:uri="8680ba5c-ef84-43eb-b0c6-a7b271e2db5a"/>
  </ds:schemaRefs>
</ds:datastoreItem>
</file>

<file path=customXml/itemProps3.xml><?xml version="1.0" encoding="utf-8"?>
<ds:datastoreItem xmlns:ds="http://schemas.openxmlformats.org/officeDocument/2006/customXml" ds:itemID="{7A5FA465-302E-46A0-BC58-0F2915FD19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31</vt:i4>
      </vt:variant>
    </vt:vector>
  </HeadingPairs>
  <TitlesOfParts>
    <vt:vector size="47" baseType="lpstr">
      <vt:lpstr>Summary dashboard for final inv</vt:lpstr>
      <vt:lpstr>Final Inventory MIS FPO (3)</vt:lpstr>
      <vt:lpstr>Sheet4</vt:lpstr>
      <vt:lpstr>Final Inventory MIS FPO</vt:lpstr>
      <vt:lpstr>Dashboard</vt:lpstr>
      <vt:lpstr>CSP distribution data</vt:lpstr>
      <vt:lpstr>Sheet1</vt:lpstr>
      <vt:lpstr>Sheet2</vt:lpstr>
      <vt:lpstr>FPO WH fartilizer &amp; pesticides</vt:lpstr>
      <vt:lpstr>CSP Warehouse</vt:lpstr>
      <vt:lpstr>Commodity details</vt:lpstr>
      <vt:lpstr>FPO Warehouse</vt:lpstr>
      <vt:lpstr>Fartilizer &amp; Pesticide details</vt:lpstr>
      <vt:lpstr>Governance Plan</vt:lpstr>
      <vt:lpstr>Risk analysis</vt:lpstr>
      <vt:lpstr>Sheet3</vt:lpstr>
      <vt:lpstr>'Final Inventory MIS FPO (3)'!Barbati</vt:lpstr>
      <vt:lpstr>Barbati</vt:lpstr>
      <vt:lpstr>'Final Inventory MIS FPO (3)'!Beans</vt:lpstr>
      <vt:lpstr>Beans</vt:lpstr>
      <vt:lpstr>'Final Inventory MIS FPO (3)'!Bhindi</vt:lpstr>
      <vt:lpstr>Bhindi</vt:lpstr>
      <vt:lpstr>'Final Inventory MIS FPO (3)'!Brinjal</vt:lpstr>
      <vt:lpstr>Brinjal</vt:lpstr>
      <vt:lpstr>'Final Inventory MIS FPO (3)'!Chilli</vt:lpstr>
      <vt:lpstr>Chilli</vt:lpstr>
      <vt:lpstr>'Final Inventory MIS FPO (3)'!Fertilizer</vt:lpstr>
      <vt:lpstr>Fertilizer</vt:lpstr>
      <vt:lpstr>'Final Inventory MIS FPO'!Grains</vt:lpstr>
      <vt:lpstr>'Final Inventory MIS FPO (3)'!Grains</vt:lpstr>
      <vt:lpstr>Grains</vt:lpstr>
      <vt:lpstr>'Final Inventory MIS FPO (3)'!Karela_Biiter_Gourd</vt:lpstr>
      <vt:lpstr>Karela_Biiter_Gourd</vt:lpstr>
      <vt:lpstr>'Final Inventory MIS FPO (3)'!Loki__Bottle_Gourd</vt:lpstr>
      <vt:lpstr>Loki__Bottle_Gourd</vt:lpstr>
      <vt:lpstr>'Final Inventory MIS FPO (3)'!Maize</vt:lpstr>
      <vt:lpstr>Maize</vt:lpstr>
      <vt:lpstr>'Final Inventory MIS FPO (3)'!Paddy</vt:lpstr>
      <vt:lpstr>Paddy</vt:lpstr>
      <vt:lpstr>'Final Inventory MIS FPO (3)'!Pesticide</vt:lpstr>
      <vt:lpstr>Pesticide</vt:lpstr>
      <vt:lpstr>'Final Inventory MIS FPO (3)'!Tomato</vt:lpstr>
      <vt:lpstr>Tomato</vt:lpstr>
      <vt:lpstr>'Final Inventory MIS FPO (3)'!Vegetables</vt:lpstr>
      <vt:lpstr>Vegetables</vt:lpstr>
      <vt:lpstr>'Final Inventory MIS FPO (3)'!Wheat</vt:lpstr>
      <vt:lpstr>Wheat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Basista, Nilanjana</dc:creator>
  <cp:keywords/>
  <dc:description/>
  <cp:lastModifiedBy>Dave, Sheetal</cp:lastModifiedBy>
  <cp:revision/>
  <dcterms:created xsi:type="dcterms:W3CDTF">2015-06-05T18:17:20Z</dcterms:created>
  <dcterms:modified xsi:type="dcterms:W3CDTF">2024-06-24T12:42:05Z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0x010100D88E5AF512C64C408350C2F612316221</vt:lpwstr>
  </property>
</Properties>
</file>